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1\Oprava trati v úseku Chrášťany - Domoušice\"/>
    </mc:Choice>
  </mc:AlternateContent>
  <bookViews>
    <workbookView xWindow="0" yWindow="0" windowWidth="18270" windowHeight="12090" activeTab="2"/>
  </bookViews>
  <sheets>
    <sheet name="Rekapitulace stavby" sheetId="1" r:id="rId1"/>
    <sheet name="01 - Oprava trati Hořesed..." sheetId="2" r:id="rId2"/>
    <sheet name="02 - Oprava trati Mutějov..." sheetId="3" r:id="rId3"/>
    <sheet name="03 - Oprava staničních ko..." sheetId="4" r:id="rId4"/>
    <sheet name="04 - Oprava staničních ko..." sheetId="5" r:id="rId5"/>
    <sheet name="01 - Přejezd P2337" sheetId="6" r:id="rId6"/>
    <sheet name="02 - Přejezd P2346" sheetId="7" r:id="rId7"/>
    <sheet name="06 - VRN" sheetId="8" r:id="rId8"/>
  </sheets>
  <definedNames>
    <definedName name="_xlnm._FilterDatabase" localSheetId="1" hidden="1">'01 - Oprava trati Hořesed...'!$C$118:$K$232</definedName>
    <definedName name="_xlnm._FilterDatabase" localSheetId="5" hidden="1">'01 - Přejezd P2337'!$C$122:$K$205</definedName>
    <definedName name="_xlnm._FilterDatabase" localSheetId="2" hidden="1">'02 - Oprava trati Mutějov...'!$C$118:$K$250</definedName>
    <definedName name="_xlnm._FilterDatabase" localSheetId="6" hidden="1">'02 - Přejezd P2346'!$C$122:$K$218</definedName>
    <definedName name="_xlnm._FilterDatabase" localSheetId="3" hidden="1">'03 - Oprava staničních ko...'!$C$118:$K$304</definedName>
    <definedName name="_xlnm._FilterDatabase" localSheetId="4" hidden="1">'04 - Oprava staničních ko...'!$C$118:$K$244</definedName>
    <definedName name="_xlnm._FilterDatabase" localSheetId="7" hidden="1">'06 - VRN'!$C$116:$K$133</definedName>
    <definedName name="_xlnm.Print_Titles" localSheetId="1">'01 - Oprava trati Hořesed...'!$118:$118</definedName>
    <definedName name="_xlnm.Print_Titles" localSheetId="5">'01 - Přejezd P2337'!$122:$122</definedName>
    <definedName name="_xlnm.Print_Titles" localSheetId="2">'02 - Oprava trati Mutějov...'!$118:$118</definedName>
    <definedName name="_xlnm.Print_Titles" localSheetId="6">'02 - Přejezd P2346'!$122:$122</definedName>
    <definedName name="_xlnm.Print_Titles" localSheetId="3">'03 - Oprava staničních ko...'!$118:$118</definedName>
    <definedName name="_xlnm.Print_Titles" localSheetId="4">'04 - Oprava staničních ko...'!$118:$118</definedName>
    <definedName name="_xlnm.Print_Titles" localSheetId="7">'06 - VRN'!$116:$116</definedName>
    <definedName name="_xlnm.Print_Titles" localSheetId="0">'Rekapitulace stavby'!$92:$92</definedName>
    <definedName name="_xlnm.Print_Area" localSheetId="1">'01 - Oprava trati Hořesed...'!$C$4:$J$76,'01 - Oprava trati Hořesed...'!$C$82:$J$100,'01 - Oprava trati Hořesed...'!$C$106:$K$232</definedName>
    <definedName name="_xlnm.Print_Area" localSheetId="5">'01 - Přejezd P2337'!$C$4:$J$76,'01 - Přejezd P2337'!$C$82:$J$102,'01 - Přejezd P2337'!$C$108:$K$205</definedName>
    <definedName name="_xlnm.Print_Area" localSheetId="2">'02 - Oprava trati Mutějov...'!$C$4:$J$76,'02 - Oprava trati Mutějov...'!$C$82:$J$100,'02 - Oprava trati Mutějov...'!$C$106:$K$250</definedName>
    <definedName name="_xlnm.Print_Area" localSheetId="6">'02 - Přejezd P2346'!$C$4:$J$76,'02 - Přejezd P2346'!$C$82:$J$102,'02 - Přejezd P2346'!$C$108:$K$218</definedName>
    <definedName name="_xlnm.Print_Area" localSheetId="3">'03 - Oprava staničních ko...'!$C$4:$J$76,'03 - Oprava staničních ko...'!$C$82:$J$100,'03 - Oprava staničních ko...'!$C$106:$K$304</definedName>
    <definedName name="_xlnm.Print_Area" localSheetId="4">'04 - Oprava staničních ko...'!$C$4:$J$76,'04 - Oprava staničních ko...'!$C$82:$J$100,'04 - Oprava staničních ko...'!$C$106:$K$244</definedName>
    <definedName name="_xlnm.Print_Area" localSheetId="7">'06 - VRN'!$C$4:$J$76,'06 - VRN'!$C$82:$J$98,'06 - VRN'!$C$104:$K$133</definedName>
    <definedName name="_xlnm.Print_Area" localSheetId="0">'Rekapitulace stavby'!$D$4:$AO$76,'Rekapitulace stavby'!$C$82:$AQ$103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2" i="1"/>
  <c r="J35" i="8"/>
  <c r="AX102" i="1" s="1"/>
  <c r="BI131" i="8"/>
  <c r="BH131" i="8"/>
  <c r="BG131" i="8"/>
  <c r="BF131" i="8"/>
  <c r="T131" i="8"/>
  <c r="R131" i="8"/>
  <c r="P131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R125" i="8"/>
  <c r="P125" i="8"/>
  <c r="BI122" i="8"/>
  <c r="BH122" i="8"/>
  <c r="BG122" i="8"/>
  <c r="BF122" i="8"/>
  <c r="T122" i="8"/>
  <c r="R122" i="8"/>
  <c r="P122" i="8"/>
  <c r="BI119" i="8"/>
  <c r="BH119" i="8"/>
  <c r="BG119" i="8"/>
  <c r="BF119" i="8"/>
  <c r="T119" i="8"/>
  <c r="R119" i="8"/>
  <c r="P119" i="8"/>
  <c r="F111" i="8"/>
  <c r="E109" i="8"/>
  <c r="F89" i="8"/>
  <c r="E87" i="8"/>
  <c r="J24" i="8"/>
  <c r="E24" i="8"/>
  <c r="J114" i="8"/>
  <c r="J23" i="8"/>
  <c r="J21" i="8"/>
  <c r="E21" i="8"/>
  <c r="J91" i="8"/>
  <c r="J20" i="8"/>
  <c r="J18" i="8"/>
  <c r="E18" i="8"/>
  <c r="F92" i="8"/>
  <c r="J17" i="8"/>
  <c r="J15" i="8"/>
  <c r="E15" i="8"/>
  <c r="F113" i="8"/>
  <c r="J14" i="8"/>
  <c r="J12" i="8"/>
  <c r="J111" i="8"/>
  <c r="E7" i="8"/>
  <c r="E107" i="8"/>
  <c r="J39" i="7"/>
  <c r="J38" i="7"/>
  <c r="AY101" i="1"/>
  <c r="J37" i="7"/>
  <c r="AX101" i="1" s="1"/>
  <c r="BI216" i="7"/>
  <c r="BH216" i="7"/>
  <c r="BG216" i="7"/>
  <c r="BF216" i="7"/>
  <c r="T216" i="7"/>
  <c r="R216" i="7"/>
  <c r="P216" i="7"/>
  <c r="BI213" i="7"/>
  <c r="BH213" i="7"/>
  <c r="BG213" i="7"/>
  <c r="BF213" i="7"/>
  <c r="T213" i="7"/>
  <c r="R213" i="7"/>
  <c r="P213" i="7"/>
  <c r="BI210" i="7"/>
  <c r="BH210" i="7"/>
  <c r="BG210" i="7"/>
  <c r="BF210" i="7"/>
  <c r="T210" i="7"/>
  <c r="R210" i="7"/>
  <c r="P210" i="7"/>
  <c r="BI206" i="7"/>
  <c r="BH206" i="7"/>
  <c r="BG206" i="7"/>
  <c r="BF206" i="7"/>
  <c r="T206" i="7"/>
  <c r="R206" i="7"/>
  <c r="P206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5" i="7"/>
  <c r="BH195" i="7"/>
  <c r="BG195" i="7"/>
  <c r="BF195" i="7"/>
  <c r="T195" i="7"/>
  <c r="R195" i="7"/>
  <c r="P195" i="7"/>
  <c r="BI191" i="7"/>
  <c r="BH191" i="7"/>
  <c r="BG191" i="7"/>
  <c r="BF191" i="7"/>
  <c r="T191" i="7"/>
  <c r="R191" i="7"/>
  <c r="P191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F117" i="7"/>
  <c r="E115" i="7"/>
  <c r="F91" i="7"/>
  <c r="E89" i="7"/>
  <c r="J26" i="7"/>
  <c r="E26" i="7"/>
  <c r="J120" i="7"/>
  <c r="J25" i="7"/>
  <c r="J23" i="7"/>
  <c r="E23" i="7"/>
  <c r="J93" i="7"/>
  <c r="J22" i="7"/>
  <c r="J20" i="7"/>
  <c r="E20" i="7"/>
  <c r="F94" i="7"/>
  <c r="J19" i="7"/>
  <c r="J17" i="7"/>
  <c r="E17" i="7"/>
  <c r="F119" i="7"/>
  <c r="J16" i="7"/>
  <c r="J14" i="7"/>
  <c r="J91" i="7"/>
  <c r="E7" i="7"/>
  <c r="E85" i="7"/>
  <c r="J39" i="6"/>
  <c r="J38" i="6"/>
  <c r="AY100" i="1"/>
  <c r="J37" i="6"/>
  <c r="AX100" i="1" s="1"/>
  <c r="BI203" i="6"/>
  <c r="BH203" i="6"/>
  <c r="BG203" i="6"/>
  <c r="BF203" i="6"/>
  <c r="T203" i="6"/>
  <c r="R203" i="6"/>
  <c r="P203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4" i="6"/>
  <c r="BH194" i="6"/>
  <c r="BG194" i="6"/>
  <c r="BF194" i="6"/>
  <c r="T194" i="6"/>
  <c r="R194" i="6"/>
  <c r="P194" i="6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R188" i="6"/>
  <c r="P188" i="6"/>
  <c r="BI183" i="6"/>
  <c r="BH183" i="6"/>
  <c r="BG183" i="6"/>
  <c r="BF183" i="6"/>
  <c r="T183" i="6"/>
  <c r="R183" i="6"/>
  <c r="P183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F117" i="6"/>
  <c r="E115" i="6"/>
  <c r="F91" i="6"/>
  <c r="E89" i="6"/>
  <c r="J26" i="6"/>
  <c r="E26" i="6"/>
  <c r="J94" i="6"/>
  <c r="J25" i="6"/>
  <c r="J23" i="6"/>
  <c r="E23" i="6"/>
  <c r="J93" i="6"/>
  <c r="J22" i="6"/>
  <c r="J20" i="6"/>
  <c r="E20" i="6"/>
  <c r="F120" i="6"/>
  <c r="J19" i="6"/>
  <c r="J17" i="6"/>
  <c r="E17" i="6"/>
  <c r="F119" i="6"/>
  <c r="J16" i="6"/>
  <c r="J14" i="6"/>
  <c r="J91" i="6"/>
  <c r="E7" i="6"/>
  <c r="E111" i="6"/>
  <c r="J37" i="5"/>
  <c r="J36" i="5"/>
  <c r="AY98" i="1"/>
  <c r="J35" i="5"/>
  <c r="AX98" i="1" s="1"/>
  <c r="BI242" i="5"/>
  <c r="BH242" i="5"/>
  <c r="BG242" i="5"/>
  <c r="BF242" i="5"/>
  <c r="T242" i="5"/>
  <c r="R242" i="5"/>
  <c r="P242" i="5"/>
  <c r="BI235" i="5"/>
  <c r="BH235" i="5"/>
  <c r="BG235" i="5"/>
  <c r="BF235" i="5"/>
  <c r="T235" i="5"/>
  <c r="R235" i="5"/>
  <c r="P235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199" i="5"/>
  <c r="BH199" i="5"/>
  <c r="BG199" i="5"/>
  <c r="BF199" i="5"/>
  <c r="T199" i="5"/>
  <c r="R199" i="5"/>
  <c r="P199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F113" i="5"/>
  <c r="E111" i="5"/>
  <c r="F89" i="5"/>
  <c r="E87" i="5"/>
  <c r="J24" i="5"/>
  <c r="E24" i="5"/>
  <c r="J116" i="5"/>
  <c r="J23" i="5"/>
  <c r="J21" i="5"/>
  <c r="E21" i="5"/>
  <c r="J91" i="5"/>
  <c r="J20" i="5"/>
  <c r="J18" i="5"/>
  <c r="E18" i="5"/>
  <c r="F116" i="5"/>
  <c r="J17" i="5"/>
  <c r="J15" i="5"/>
  <c r="E15" i="5"/>
  <c r="F91" i="5"/>
  <c r="J14" i="5"/>
  <c r="J12" i="5"/>
  <c r="J113" i="5" s="1"/>
  <c r="E7" i="5"/>
  <c r="E109" i="5"/>
  <c r="J37" i="4"/>
  <c r="J36" i="4"/>
  <c r="AY97" i="1"/>
  <c r="J35" i="4"/>
  <c r="AX97" i="1" s="1"/>
  <c r="BI302" i="4"/>
  <c r="BH302" i="4"/>
  <c r="BG302" i="4"/>
  <c r="BF302" i="4"/>
  <c r="T302" i="4"/>
  <c r="R302" i="4"/>
  <c r="P302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T289" i="4" s="1"/>
  <c r="R293" i="4"/>
  <c r="P293" i="4"/>
  <c r="BI290" i="4"/>
  <c r="BH290" i="4"/>
  <c r="BG290" i="4"/>
  <c r="BF290" i="4"/>
  <c r="T290" i="4"/>
  <c r="R290" i="4"/>
  <c r="R289" i="4" s="1"/>
  <c r="P290" i="4"/>
  <c r="P289" i="4" s="1"/>
  <c r="BI283" i="4"/>
  <c r="BH283" i="4"/>
  <c r="BG283" i="4"/>
  <c r="BF283" i="4"/>
  <c r="T283" i="4"/>
  <c r="R283" i="4"/>
  <c r="P283" i="4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7" i="4"/>
  <c r="BH267" i="4"/>
  <c r="BG267" i="4"/>
  <c r="BF267" i="4"/>
  <c r="T267" i="4"/>
  <c r="R267" i="4"/>
  <c r="P267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116" i="4"/>
  <c r="J23" i="4"/>
  <c r="J21" i="4"/>
  <c r="E21" i="4"/>
  <c r="J91" i="4"/>
  <c r="J20" i="4"/>
  <c r="J18" i="4"/>
  <c r="E18" i="4"/>
  <c r="F116" i="4"/>
  <c r="J17" i="4"/>
  <c r="J15" i="4"/>
  <c r="E15" i="4"/>
  <c r="F115" i="4"/>
  <c r="J14" i="4"/>
  <c r="J12" i="4"/>
  <c r="J89" i="4"/>
  <c r="E7" i="4"/>
  <c r="E109" i="4"/>
  <c r="J37" i="3"/>
  <c r="J36" i="3"/>
  <c r="AY96" i="1"/>
  <c r="J35" i="3"/>
  <c r="AX96" i="1" s="1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116" i="3" s="1"/>
  <c r="J17" i="3"/>
  <c r="J15" i="3"/>
  <c r="E15" i="3"/>
  <c r="F115" i="3" s="1"/>
  <c r="J14" i="3"/>
  <c r="J12" i="3"/>
  <c r="J89" i="3"/>
  <c r="E7" i="3"/>
  <c r="E85" i="3"/>
  <c r="J37" i="2"/>
  <c r="J36" i="2"/>
  <c r="AY95" i="1" s="1"/>
  <c r="J35" i="2"/>
  <c r="AX95" i="1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92" i="2" s="1"/>
  <c r="J23" i="2"/>
  <c r="J21" i="2"/>
  <c r="E21" i="2"/>
  <c r="J115" i="2" s="1"/>
  <c r="J20" i="2"/>
  <c r="J18" i="2"/>
  <c r="E18" i="2"/>
  <c r="F92" i="2" s="1"/>
  <c r="J17" i="2"/>
  <c r="J15" i="2"/>
  <c r="E15" i="2"/>
  <c r="F115" i="2" s="1"/>
  <c r="J14" i="2"/>
  <c r="J12" i="2"/>
  <c r="J113" i="2" s="1"/>
  <c r="E7" i="2"/>
  <c r="E85" i="2"/>
  <c r="L90" i="1"/>
  <c r="AM90" i="1"/>
  <c r="AM89" i="1"/>
  <c r="L89" i="1"/>
  <c r="AM87" i="1"/>
  <c r="L87" i="1"/>
  <c r="L85" i="1"/>
  <c r="L84" i="1"/>
  <c r="BK131" i="8"/>
  <c r="BK128" i="8"/>
  <c r="J125" i="8"/>
  <c r="J213" i="7"/>
  <c r="BK210" i="7"/>
  <c r="J206" i="7"/>
  <c r="BK195" i="7"/>
  <c r="J191" i="7"/>
  <c r="BK182" i="7"/>
  <c r="J176" i="7"/>
  <c r="J173" i="7"/>
  <c r="BK170" i="7"/>
  <c r="J167" i="7"/>
  <c r="BK164" i="7"/>
  <c r="J161" i="7"/>
  <c r="J146" i="7"/>
  <c r="J135" i="7"/>
  <c r="J129" i="7"/>
  <c r="BK126" i="7"/>
  <c r="BK203" i="6"/>
  <c r="J200" i="6"/>
  <c r="BK183" i="6"/>
  <c r="BK179" i="6"/>
  <c r="J176" i="6"/>
  <c r="BK173" i="6"/>
  <c r="BK164" i="6"/>
  <c r="J161" i="6"/>
  <c r="J155" i="6"/>
  <c r="J152" i="6"/>
  <c r="J146" i="6"/>
  <c r="J139" i="6"/>
  <c r="BK135" i="6"/>
  <c r="J129" i="6"/>
  <c r="J126" i="6"/>
  <c r="BK235" i="5"/>
  <c r="BK229" i="5"/>
  <c r="J225" i="5"/>
  <c r="J217" i="5"/>
  <c r="J211" i="5"/>
  <c r="J205" i="5"/>
  <c r="J202" i="5"/>
  <c r="BK199" i="5"/>
  <c r="J196" i="5"/>
  <c r="J193" i="5"/>
  <c r="J187" i="5"/>
  <c r="BK181" i="5"/>
  <c r="BK178" i="5"/>
  <c r="J155" i="5"/>
  <c r="J138" i="5"/>
  <c r="J128" i="5"/>
  <c r="BK122" i="5"/>
  <c r="BK302" i="4"/>
  <c r="J302" i="4"/>
  <c r="J296" i="4"/>
  <c r="BK290" i="4"/>
  <c r="J270" i="4"/>
  <c r="J258" i="4"/>
  <c r="J255" i="4"/>
  <c r="BK252" i="4"/>
  <c r="J231" i="4"/>
  <c r="BK211" i="4"/>
  <c r="J203" i="4"/>
  <c r="J199" i="4"/>
  <c r="BK195" i="4"/>
  <c r="BK191" i="4"/>
  <c r="BK188" i="4"/>
  <c r="BK184" i="4"/>
  <c r="J180" i="4"/>
  <c r="BK166" i="4"/>
  <c r="BK162" i="4"/>
  <c r="J155" i="4"/>
  <c r="J150" i="4"/>
  <c r="BK147" i="4"/>
  <c r="BK136" i="4"/>
  <c r="BK122" i="4"/>
  <c r="J242" i="3"/>
  <c r="BK238" i="3"/>
  <c r="J235" i="3"/>
  <c r="J232" i="3"/>
  <c r="J222" i="3"/>
  <c r="BK202" i="3"/>
  <c r="J199" i="3"/>
  <c r="BK187" i="3"/>
  <c r="J175" i="3"/>
  <c r="J172" i="3"/>
  <c r="J166" i="3"/>
  <c r="J162" i="3"/>
  <c r="BK159" i="3"/>
  <c r="BK150" i="3"/>
  <c r="J147" i="3"/>
  <c r="J138" i="3"/>
  <c r="BK213" i="2"/>
  <c r="J209" i="2"/>
  <c r="BK206" i="2"/>
  <c r="J177" i="2"/>
  <c r="BK160" i="2"/>
  <c r="J152" i="2"/>
  <c r="BK141" i="2"/>
  <c r="J138" i="2"/>
  <c r="J132" i="2"/>
  <c r="AS99" i="1"/>
  <c r="J131" i="8"/>
  <c r="J128" i="8"/>
  <c r="BK125" i="8"/>
  <c r="J122" i="8"/>
  <c r="BK119" i="8"/>
  <c r="J216" i="7"/>
  <c r="BK213" i="7"/>
  <c r="BK206" i="7"/>
  <c r="BK203" i="7"/>
  <c r="BK200" i="7"/>
  <c r="BK191" i="7"/>
  <c r="BK188" i="7"/>
  <c r="BK185" i="7"/>
  <c r="J182" i="7"/>
  <c r="BK179" i="7"/>
  <c r="BK176" i="7"/>
  <c r="BK173" i="7"/>
  <c r="J170" i="7"/>
  <c r="BK155" i="7"/>
  <c r="BK152" i="7"/>
  <c r="BK146" i="7"/>
  <c r="J142" i="7"/>
  <c r="BK139" i="7"/>
  <c r="BK132" i="7"/>
  <c r="BK200" i="6"/>
  <c r="BK197" i="6"/>
  <c r="BK194" i="6"/>
  <c r="BK188" i="6"/>
  <c r="J183" i="6"/>
  <c r="BK176" i="6"/>
  <c r="BK170" i="6"/>
  <c r="J164" i="6"/>
  <c r="BK161" i="6"/>
  <c r="BK158" i="6"/>
  <c r="BK152" i="6"/>
  <c r="J149" i="6"/>
  <c r="BK146" i="6"/>
  <c r="BK142" i="6"/>
  <c r="BK139" i="6"/>
  <c r="J135" i="6"/>
  <c r="BK132" i="6"/>
  <c r="BK129" i="6"/>
  <c r="BK223" i="5"/>
  <c r="BK220" i="5"/>
  <c r="J208" i="5"/>
  <c r="J199" i="5"/>
  <c r="J190" i="5"/>
  <c r="J181" i="5"/>
  <c r="J178" i="5"/>
  <c r="J169" i="5"/>
  <c r="J165" i="5"/>
  <c r="BK158" i="5"/>
  <c r="BK155" i="5"/>
  <c r="J148" i="5"/>
  <c r="J144" i="5"/>
  <c r="BK138" i="5"/>
  <c r="J135" i="5"/>
  <c r="J131" i="5"/>
  <c r="J125" i="5"/>
  <c r="J293" i="4"/>
  <c r="BK283" i="4"/>
  <c r="J273" i="4"/>
  <c r="BK270" i="4"/>
  <c r="BK267" i="4"/>
  <c r="BK264" i="4"/>
  <c r="J261" i="4"/>
  <c r="BK249" i="4"/>
  <c r="BK243" i="4"/>
  <c r="J237" i="4"/>
  <c r="J234" i="4"/>
  <c r="J225" i="4"/>
  <c r="BK222" i="4"/>
  <c r="BK219" i="4"/>
  <c r="J216" i="4"/>
  <c r="J211" i="4"/>
  <c r="BK199" i="4"/>
  <c r="J195" i="4"/>
  <c r="J191" i="4"/>
  <c r="J188" i="4"/>
  <c r="J184" i="4"/>
  <c r="J162" i="4"/>
  <c r="BK155" i="4"/>
  <c r="BK150" i="4"/>
  <c r="J147" i="4"/>
  <c r="J140" i="4"/>
  <c r="J130" i="4"/>
  <c r="BK127" i="4"/>
  <c r="J238" i="3"/>
  <c r="BK228" i="3"/>
  <c r="BK225" i="3"/>
  <c r="J202" i="3"/>
  <c r="J193" i="3"/>
  <c r="J190" i="3"/>
  <c r="BK184" i="3"/>
  <c r="J181" i="3"/>
  <c r="BK178" i="3"/>
  <c r="BK172" i="3"/>
  <c r="J169" i="3"/>
  <c r="BK166" i="3"/>
  <c r="J159" i="3"/>
  <c r="BK155" i="3"/>
  <c r="J144" i="3"/>
  <c r="BK138" i="3"/>
  <c r="BK122" i="3"/>
  <c r="J219" i="2"/>
  <c r="BK216" i="2"/>
  <c r="J193" i="2"/>
  <c r="BK190" i="2"/>
  <c r="BK187" i="2"/>
  <c r="BK183" i="2"/>
  <c r="BK177" i="2"/>
  <c r="J174" i="2"/>
  <c r="J169" i="2"/>
  <c r="J160" i="2"/>
  <c r="J156" i="2"/>
  <c r="BK149" i="2"/>
  <c r="J135" i="2"/>
  <c r="J122" i="2"/>
  <c r="BK122" i="8"/>
  <c r="J119" i="8"/>
  <c r="BK216" i="7"/>
  <c r="J210" i="7"/>
  <c r="J203" i="7"/>
  <c r="J200" i="7"/>
  <c r="J195" i="7"/>
  <c r="J188" i="7"/>
  <c r="J185" i="7"/>
  <c r="J179" i="7"/>
  <c r="BK167" i="7"/>
  <c r="J158" i="7"/>
  <c r="J155" i="7"/>
  <c r="J152" i="7"/>
  <c r="J149" i="7"/>
  <c r="J126" i="7"/>
  <c r="J203" i="6"/>
  <c r="J197" i="6"/>
  <c r="J191" i="6"/>
  <c r="J188" i="6"/>
  <c r="J179" i="6"/>
  <c r="J173" i="6"/>
  <c r="J170" i="6"/>
  <c r="BK167" i="6"/>
  <c r="J158" i="6"/>
  <c r="BK149" i="6"/>
  <c r="BK126" i="6"/>
  <c r="BK242" i="5"/>
  <c r="J242" i="5"/>
  <c r="J235" i="5"/>
  <c r="BK232" i="5"/>
  <c r="BK225" i="5"/>
  <c r="J214" i="5"/>
  <c r="BK211" i="5"/>
  <c r="BK208" i="5"/>
  <c r="BK202" i="5"/>
  <c r="BK196" i="5"/>
  <c r="BK193" i="5"/>
  <c r="BK184" i="5"/>
  <c r="J184" i="5"/>
  <c r="BK174" i="5"/>
  <c r="J162" i="5"/>
  <c r="J158" i="5"/>
  <c r="BK151" i="5"/>
  <c r="BK148" i="5"/>
  <c r="BK144" i="5"/>
  <c r="BK141" i="5"/>
  <c r="BK135" i="5"/>
  <c r="BK131" i="5"/>
  <c r="BK128" i="5"/>
  <c r="J122" i="5"/>
  <c r="J267" i="4"/>
  <c r="J264" i="4"/>
  <c r="BK261" i="4"/>
  <c r="BK258" i="4"/>
  <c r="J252" i="4"/>
  <c r="J249" i="4"/>
  <c r="J246" i="4"/>
  <c r="J243" i="4"/>
  <c r="J240" i="4"/>
  <c r="BK234" i="4"/>
  <c r="BK231" i="4"/>
  <c r="J228" i="4"/>
  <c r="J219" i="4"/>
  <c r="J207" i="4"/>
  <c r="J176" i="4"/>
  <c r="BK173" i="4"/>
  <c r="BK169" i="4"/>
  <c r="J143" i="4"/>
  <c r="J136" i="4"/>
  <c r="J127" i="4"/>
  <c r="BK245" i="3"/>
  <c r="BK235" i="3"/>
  <c r="J228" i="3"/>
  <c r="BK222" i="3"/>
  <c r="BK219" i="3"/>
  <c r="BK199" i="3"/>
  <c r="BK193" i="3"/>
  <c r="J187" i="3"/>
  <c r="J178" i="3"/>
  <c r="BK162" i="3"/>
  <c r="J155" i="3"/>
  <c r="J150" i="3"/>
  <c r="J141" i="3"/>
  <c r="BK230" i="2"/>
  <c r="J230" i="2"/>
  <c r="BK226" i="2"/>
  <c r="BK222" i="2"/>
  <c r="BK219" i="2"/>
  <c r="BK209" i="2"/>
  <c r="J206" i="2"/>
  <c r="J203" i="2"/>
  <c r="BK193" i="2"/>
  <c r="J190" i="2"/>
  <c r="BK180" i="2"/>
  <c r="BK174" i="2"/>
  <c r="BK164" i="2"/>
  <c r="BK152" i="2"/>
  <c r="J144" i="2"/>
  <c r="J141" i="2"/>
  <c r="BK138" i="2"/>
  <c r="BK132" i="2"/>
  <c r="J164" i="7"/>
  <c r="BK161" i="7"/>
  <c r="BK158" i="7"/>
  <c r="BK149" i="7"/>
  <c r="BK142" i="7"/>
  <c r="J139" i="7"/>
  <c r="BK135" i="7"/>
  <c r="J132" i="7"/>
  <c r="BK129" i="7"/>
  <c r="J194" i="6"/>
  <c r="BK191" i="6"/>
  <c r="J167" i="6"/>
  <c r="BK155" i="6"/>
  <c r="J142" i="6"/>
  <c r="J132" i="6"/>
  <c r="J232" i="5"/>
  <c r="J229" i="5"/>
  <c r="J223" i="5"/>
  <c r="J220" i="5"/>
  <c r="BK217" i="5"/>
  <c r="BK214" i="5"/>
  <c r="BK205" i="5"/>
  <c r="BK190" i="5"/>
  <c r="BK187" i="5"/>
  <c r="J174" i="5"/>
  <c r="BK169" i="5"/>
  <c r="BK165" i="5"/>
  <c r="BK162" i="5"/>
  <c r="J151" i="5"/>
  <c r="J141" i="5"/>
  <c r="BK125" i="5"/>
  <c r="BK296" i="4"/>
  <c r="BK293" i="4"/>
  <c r="J290" i="4"/>
  <c r="J283" i="4"/>
  <c r="BK273" i="4"/>
  <c r="BK255" i="4"/>
  <c r="BK246" i="4"/>
  <c r="BK240" i="4"/>
  <c r="BK237" i="4"/>
  <c r="BK228" i="4"/>
  <c r="BK225" i="4"/>
  <c r="J222" i="4"/>
  <c r="BK216" i="4"/>
  <c r="BK207" i="4"/>
  <c r="BK203" i="4"/>
  <c r="BK180" i="4"/>
  <c r="BK176" i="4"/>
  <c r="J173" i="4"/>
  <c r="J169" i="4"/>
  <c r="J166" i="4"/>
  <c r="BK143" i="4"/>
  <c r="BK140" i="4"/>
  <c r="BK130" i="4"/>
  <c r="J122" i="4"/>
  <c r="BK248" i="3"/>
  <c r="J248" i="3"/>
  <c r="J245" i="3"/>
  <c r="BK242" i="3"/>
  <c r="BK232" i="3"/>
  <c r="J225" i="3"/>
  <c r="J219" i="3"/>
  <c r="BK190" i="3"/>
  <c r="J184" i="3"/>
  <c r="BK181" i="3"/>
  <c r="BK175" i="3"/>
  <c r="BK169" i="3"/>
  <c r="BK147" i="3"/>
  <c r="BK144" i="3"/>
  <c r="BK141" i="3"/>
  <c r="J122" i="3"/>
  <c r="J226" i="2"/>
  <c r="J222" i="2"/>
  <c r="J216" i="2"/>
  <c r="J213" i="2"/>
  <c r="BK203" i="2"/>
  <c r="J187" i="2"/>
  <c r="J183" i="2"/>
  <c r="J180" i="2"/>
  <c r="BK169" i="2"/>
  <c r="J164" i="2"/>
  <c r="BK156" i="2"/>
  <c r="J149" i="2"/>
  <c r="BK144" i="2"/>
  <c r="BK135" i="2"/>
  <c r="BK122" i="2"/>
  <c r="P121" i="2" l="1"/>
  <c r="P120" i="2" s="1"/>
  <c r="R212" i="2"/>
  <c r="P121" i="3"/>
  <c r="P120" i="3" s="1"/>
  <c r="P119" i="3" s="1"/>
  <c r="AU96" i="1" s="1"/>
  <c r="P231" i="3"/>
  <c r="T121" i="4"/>
  <c r="T120" i="4" s="1"/>
  <c r="T119" i="4" s="1"/>
  <c r="P121" i="5"/>
  <c r="P120" i="5" s="1"/>
  <c r="P119" i="5" s="1"/>
  <c r="AU98" i="1" s="1"/>
  <c r="P228" i="5"/>
  <c r="R125" i="6"/>
  <c r="R124" i="6" s="1"/>
  <c r="R123" i="6" s="1"/>
  <c r="R182" i="6"/>
  <c r="P125" i="7"/>
  <c r="P124" i="7" s="1"/>
  <c r="T121" i="2"/>
  <c r="T120" i="2"/>
  <c r="BK212" i="2"/>
  <c r="J212" i="2" s="1"/>
  <c r="J99" i="2" s="1"/>
  <c r="BK121" i="3"/>
  <c r="BK120" i="3" s="1"/>
  <c r="BK119" i="3" s="1"/>
  <c r="J119" i="3" s="1"/>
  <c r="J30" i="3" s="1"/>
  <c r="AG96" i="1" s="1"/>
  <c r="BK231" i="3"/>
  <c r="J231" i="3" s="1"/>
  <c r="J99" i="3" s="1"/>
  <c r="BK121" i="4"/>
  <c r="J121" i="4"/>
  <c r="J98" i="4" s="1"/>
  <c r="BK121" i="5"/>
  <c r="J121" i="5" s="1"/>
  <c r="J98" i="5" s="1"/>
  <c r="BK228" i="5"/>
  <c r="J228" i="5" s="1"/>
  <c r="J99" i="5" s="1"/>
  <c r="BK125" i="6"/>
  <c r="BK124" i="6" s="1"/>
  <c r="J124" i="6" s="1"/>
  <c r="J99" i="6" s="1"/>
  <c r="P182" i="6"/>
  <c r="R125" i="7"/>
  <c r="R124" i="7" s="1"/>
  <c r="R123" i="7" s="1"/>
  <c r="R194" i="7"/>
  <c r="P118" i="8"/>
  <c r="P117" i="8" s="1"/>
  <c r="AU102" i="1" s="1"/>
  <c r="BK121" i="2"/>
  <c r="J121" i="2" s="1"/>
  <c r="J98" i="2" s="1"/>
  <c r="P212" i="2"/>
  <c r="R121" i="3"/>
  <c r="R120" i="3" s="1"/>
  <c r="R119" i="3" s="1"/>
  <c r="R231" i="3"/>
  <c r="P121" i="4"/>
  <c r="P120" i="4" s="1"/>
  <c r="P119" i="4" s="1"/>
  <c r="AU97" i="1" s="1"/>
  <c r="R121" i="5"/>
  <c r="R120" i="5" s="1"/>
  <c r="T228" i="5"/>
  <c r="P125" i="6"/>
  <c r="P124" i="6"/>
  <c r="P123" i="6" s="1"/>
  <c r="AU100" i="1" s="1"/>
  <c r="BK182" i="6"/>
  <c r="J182" i="6"/>
  <c r="J101" i="6" s="1"/>
  <c r="T125" i="7"/>
  <c r="T124" i="7"/>
  <c r="T123" i="7"/>
  <c r="T194" i="7"/>
  <c r="R118" i="8"/>
  <c r="R117" i="8"/>
  <c r="R121" i="2"/>
  <c r="R120" i="2" s="1"/>
  <c r="R119" i="2" s="1"/>
  <c r="T212" i="2"/>
  <c r="T121" i="3"/>
  <c r="T120" i="3" s="1"/>
  <c r="T119" i="3" s="1"/>
  <c r="T231" i="3"/>
  <c r="R121" i="4"/>
  <c r="R120" i="4" s="1"/>
  <c r="R119" i="4" s="1"/>
  <c r="T121" i="5"/>
  <c r="T120" i="5"/>
  <c r="T119" i="5" s="1"/>
  <c r="R228" i="5"/>
  <c r="T125" i="6"/>
  <c r="T124" i="6"/>
  <c r="T123" i="6" s="1"/>
  <c r="T182" i="6"/>
  <c r="BK125" i="7"/>
  <c r="J125" i="7"/>
  <c r="J100" i="7" s="1"/>
  <c r="BK194" i="7"/>
  <c r="J194" i="7"/>
  <c r="J101" i="7"/>
  <c r="P194" i="7"/>
  <c r="BK118" i="8"/>
  <c r="J118" i="8"/>
  <c r="J97" i="8"/>
  <c r="T118" i="8"/>
  <c r="T117" i="8"/>
  <c r="J91" i="2"/>
  <c r="E109" i="2"/>
  <c r="F116" i="2"/>
  <c r="BE135" i="2"/>
  <c r="BE152" i="2"/>
  <c r="BE183" i="2"/>
  <c r="BE206" i="2"/>
  <c r="J91" i="3"/>
  <c r="E109" i="3"/>
  <c r="J113" i="3"/>
  <c r="BE122" i="3"/>
  <c r="BE138" i="3"/>
  <c r="BE178" i="3"/>
  <c r="BE184" i="3"/>
  <c r="BE190" i="3"/>
  <c r="BE235" i="3"/>
  <c r="BE238" i="3"/>
  <c r="BE245" i="3"/>
  <c r="BE248" i="3"/>
  <c r="F91" i="4"/>
  <c r="J115" i="4"/>
  <c r="BE122" i="4"/>
  <c r="BE155" i="4"/>
  <c r="BE166" i="4"/>
  <c r="BE184" i="4"/>
  <c r="BE191" i="4"/>
  <c r="BE199" i="4"/>
  <c r="BE216" i="4"/>
  <c r="BE225" i="4"/>
  <c r="BE231" i="4"/>
  <c r="BE243" i="4"/>
  <c r="BE258" i="4"/>
  <c r="BE270" i="4"/>
  <c r="BE293" i="4"/>
  <c r="J89" i="5"/>
  <c r="J92" i="5"/>
  <c r="F115" i="5"/>
  <c r="BE128" i="5"/>
  <c r="BE135" i="5"/>
  <c r="BE141" i="5"/>
  <c r="BE144" i="5"/>
  <c r="BE151" i="5"/>
  <c r="BE155" i="5"/>
  <c r="BE174" i="5"/>
  <c r="BE181" i="5"/>
  <c r="BE196" i="5"/>
  <c r="BE199" i="5"/>
  <c r="BE202" i="5"/>
  <c r="BE223" i="5"/>
  <c r="BE229" i="5"/>
  <c r="BE232" i="5"/>
  <c r="BE235" i="5"/>
  <c r="F94" i="6"/>
  <c r="J120" i="6"/>
  <c r="BE126" i="6"/>
  <c r="BE158" i="6"/>
  <c r="BE161" i="6"/>
  <c r="BE164" i="6"/>
  <c r="BE176" i="6"/>
  <c r="BE183" i="6"/>
  <c r="BE194" i="6"/>
  <c r="F93" i="7"/>
  <c r="E111" i="7"/>
  <c r="J117" i="7"/>
  <c r="F120" i="7"/>
  <c r="BE152" i="7"/>
  <c r="BE155" i="7"/>
  <c r="BE164" i="7"/>
  <c r="BE167" i="7"/>
  <c r="BE176" i="7"/>
  <c r="J116" i="2"/>
  <c r="BE122" i="2"/>
  <c r="BE141" i="2"/>
  <c r="BE149" i="2"/>
  <c r="BE156" i="2"/>
  <c r="BE174" i="2"/>
  <c r="BE213" i="2"/>
  <c r="BE216" i="2"/>
  <c r="BE226" i="2"/>
  <c r="BE230" i="2"/>
  <c r="F92" i="3"/>
  <c r="J116" i="3"/>
  <c r="BE144" i="3"/>
  <c r="BE162" i="3"/>
  <c r="BE169" i="3"/>
  <c r="BE172" i="3"/>
  <c r="BE202" i="3"/>
  <c r="BE225" i="3"/>
  <c r="BE228" i="3"/>
  <c r="J92" i="4"/>
  <c r="J113" i="4"/>
  <c r="BE127" i="4"/>
  <c r="BE147" i="4"/>
  <c r="BE150" i="4"/>
  <c r="BE162" i="4"/>
  <c r="BE188" i="4"/>
  <c r="BE195" i="4"/>
  <c r="BE207" i="4"/>
  <c r="BE211" i="4"/>
  <c r="BE228" i="4"/>
  <c r="BE237" i="4"/>
  <c r="BE267" i="4"/>
  <c r="BE283" i="4"/>
  <c r="F92" i="5"/>
  <c r="BE122" i="5"/>
  <c r="BE165" i="5"/>
  <c r="BE178" i="5"/>
  <c r="BE184" i="5"/>
  <c r="BE187" i="5"/>
  <c r="BE190" i="5"/>
  <c r="BE205" i="5"/>
  <c r="BE217" i="5"/>
  <c r="BE242" i="5"/>
  <c r="F93" i="6"/>
  <c r="J119" i="6"/>
  <c r="BE129" i="6"/>
  <c r="BE135" i="6"/>
  <c r="BE142" i="6"/>
  <c r="BE170" i="6"/>
  <c r="BE173" i="6"/>
  <c r="J94" i="7"/>
  <c r="J119" i="7"/>
  <c r="BE129" i="7"/>
  <c r="BE142" i="7"/>
  <c r="BE146" i="7"/>
  <c r="BE173" i="7"/>
  <c r="BE191" i="7"/>
  <c r="BE200" i="7"/>
  <c r="BE213" i="7"/>
  <c r="BE216" i="7"/>
  <c r="E85" i="8"/>
  <c r="J89" i="8"/>
  <c r="J92" i="8"/>
  <c r="J113" i="8"/>
  <c r="BE119" i="8"/>
  <c r="F91" i="2"/>
  <c r="BE138" i="2"/>
  <c r="BE160" i="2"/>
  <c r="BE177" i="2"/>
  <c r="BE203" i="2"/>
  <c r="BE219" i="2"/>
  <c r="BE222" i="2"/>
  <c r="BE147" i="3"/>
  <c r="BE159" i="3"/>
  <c r="BE175" i="3"/>
  <c r="BE219" i="3"/>
  <c r="BE232" i="3"/>
  <c r="F92" i="4"/>
  <c r="BE143" i="4"/>
  <c r="BE173" i="4"/>
  <c r="BE176" i="4"/>
  <c r="BE203" i="4"/>
  <c r="BE246" i="4"/>
  <c r="BE249" i="4"/>
  <c r="BE252" i="4"/>
  <c r="BE290" i="4"/>
  <c r="BK289" i="4"/>
  <c r="J289" i="4"/>
  <c r="J99" i="4" s="1"/>
  <c r="E85" i="5"/>
  <c r="J115" i="5"/>
  <c r="BE125" i="5"/>
  <c r="BE193" i="5"/>
  <c r="BE208" i="5"/>
  <c r="BE211" i="5"/>
  <c r="BE225" i="5"/>
  <c r="J117" i="6"/>
  <c r="BE152" i="6"/>
  <c r="BE179" i="6"/>
  <c r="BE197" i="6"/>
  <c r="BE126" i="7"/>
  <c r="BE135" i="7"/>
  <c r="BE161" i="7"/>
  <c r="BE185" i="7"/>
  <c r="BE195" i="7"/>
  <c r="BE203" i="7"/>
  <c r="BE210" i="7"/>
  <c r="F114" i="8"/>
  <c r="BE122" i="8"/>
  <c r="J89" i="2"/>
  <c r="BE132" i="2"/>
  <c r="BE144" i="2"/>
  <c r="BE164" i="2"/>
  <c r="BE169" i="2"/>
  <c r="BE180" i="2"/>
  <c r="BE187" i="2"/>
  <c r="BE190" i="2"/>
  <c r="BE193" i="2"/>
  <c r="BE209" i="2"/>
  <c r="F91" i="3"/>
  <c r="BE141" i="3"/>
  <c r="BE150" i="3"/>
  <c r="BE155" i="3"/>
  <c r="BE166" i="3"/>
  <c r="BE181" i="3"/>
  <c r="BE187" i="3"/>
  <c r="BE193" i="3"/>
  <c r="BE199" i="3"/>
  <c r="BE222" i="3"/>
  <c r="BE242" i="3"/>
  <c r="E85" i="4"/>
  <c r="BE130" i="4"/>
  <c r="BE136" i="4"/>
  <c r="BE140" i="4"/>
  <c r="BE169" i="4"/>
  <c r="BE180" i="4"/>
  <c r="BE219" i="4"/>
  <c r="BE222" i="4"/>
  <c r="BE234" i="4"/>
  <c r="BE240" i="4"/>
  <c r="BE255" i="4"/>
  <c r="BE261" i="4"/>
  <c r="BE264" i="4"/>
  <c r="BE273" i="4"/>
  <c r="BE296" i="4"/>
  <c r="BE302" i="4"/>
  <c r="BE131" i="5"/>
  <c r="BE138" i="5"/>
  <c r="BE148" i="5"/>
  <c r="BE158" i="5"/>
  <c r="BE162" i="5"/>
  <c r="BE169" i="5"/>
  <c r="BE214" i="5"/>
  <c r="BE220" i="5"/>
  <c r="E85" i="6"/>
  <c r="BE132" i="6"/>
  <c r="BE139" i="6"/>
  <c r="BE146" i="6"/>
  <c r="BE149" i="6"/>
  <c r="BE155" i="6"/>
  <c r="BE167" i="6"/>
  <c r="BE188" i="6"/>
  <c r="BE191" i="6"/>
  <c r="BE200" i="6"/>
  <c r="BE203" i="6"/>
  <c r="BE132" i="7"/>
  <c r="BE139" i="7"/>
  <c r="BE149" i="7"/>
  <c r="BE158" i="7"/>
  <c r="BE170" i="7"/>
  <c r="BE179" i="7"/>
  <c r="BE182" i="7"/>
  <c r="BE188" i="7"/>
  <c r="BE206" i="7"/>
  <c r="F91" i="8"/>
  <c r="BE125" i="8"/>
  <c r="BE128" i="8"/>
  <c r="BE131" i="8"/>
  <c r="F34" i="2"/>
  <c r="BA95" i="1" s="1"/>
  <c r="F34" i="5"/>
  <c r="BA98" i="1" s="1"/>
  <c r="F37" i="6"/>
  <c r="BB100" i="1"/>
  <c r="F35" i="3"/>
  <c r="BB96" i="1" s="1"/>
  <c r="J34" i="5"/>
  <c r="AW98" i="1" s="1"/>
  <c r="F39" i="7"/>
  <c r="BD101" i="1" s="1"/>
  <c r="F37" i="3"/>
  <c r="BD96" i="1"/>
  <c r="F35" i="5"/>
  <c r="BB98" i="1" s="1"/>
  <c r="F38" i="7"/>
  <c r="BC101" i="1"/>
  <c r="F39" i="6"/>
  <c r="BD100" i="1" s="1"/>
  <c r="J34" i="8"/>
  <c r="AW102" i="1"/>
  <c r="J34" i="2"/>
  <c r="AW95" i="1" s="1"/>
  <c r="F36" i="4"/>
  <c r="BC97" i="1"/>
  <c r="F36" i="5"/>
  <c r="BC98" i="1" s="1"/>
  <c r="F37" i="2"/>
  <c r="BD95" i="1" s="1"/>
  <c r="F35" i="4"/>
  <c r="BB97" i="1" s="1"/>
  <c r="J36" i="6"/>
  <c r="AW100" i="1"/>
  <c r="F35" i="2"/>
  <c r="BB95" i="1" s="1"/>
  <c r="F34" i="8"/>
  <c r="BA102" i="1"/>
  <c r="F36" i="8"/>
  <c r="BC102" i="1" s="1"/>
  <c r="J34" i="3"/>
  <c r="AW96" i="1"/>
  <c r="F37" i="4"/>
  <c r="BD97" i="1" s="1"/>
  <c r="F38" i="6"/>
  <c r="BC100" i="1"/>
  <c r="F34" i="3"/>
  <c r="BA96" i="1" s="1"/>
  <c r="J36" i="7"/>
  <c r="AW101" i="1"/>
  <c r="F36" i="3"/>
  <c r="BC96" i="1" s="1"/>
  <c r="F37" i="7"/>
  <c r="BB101" i="1"/>
  <c r="F37" i="8"/>
  <c r="BD102" i="1" s="1"/>
  <c r="AS94" i="1"/>
  <c r="F34" i="4"/>
  <c r="BA97" i="1" s="1"/>
  <c r="F36" i="2"/>
  <c r="BC95" i="1"/>
  <c r="F36" i="6"/>
  <c r="BA100" i="1"/>
  <c r="F36" i="7"/>
  <c r="BA101" i="1" s="1"/>
  <c r="J34" i="4"/>
  <c r="AW97" i="1"/>
  <c r="F37" i="5"/>
  <c r="BD98" i="1" s="1"/>
  <c r="F35" i="8"/>
  <c r="BB102" i="1"/>
  <c r="R119" i="5" l="1"/>
  <c r="T119" i="2"/>
  <c r="P119" i="2"/>
  <c r="AU95" i="1"/>
  <c r="P123" i="7"/>
  <c r="AU101" i="1"/>
  <c r="BK120" i="4"/>
  <c r="BK119" i="4"/>
  <c r="J119" i="4" s="1"/>
  <c r="J30" i="4" s="1"/>
  <c r="AG97" i="1" s="1"/>
  <c r="BK123" i="6"/>
  <c r="J123" i="6" s="1"/>
  <c r="J32" i="6" s="1"/>
  <c r="AG100" i="1" s="1"/>
  <c r="J120" i="3"/>
  <c r="J97" i="3" s="1"/>
  <c r="J121" i="3"/>
  <c r="J98" i="3" s="1"/>
  <c r="BK120" i="5"/>
  <c r="BK119" i="5" s="1"/>
  <c r="J119" i="5" s="1"/>
  <c r="J30" i="5" s="1"/>
  <c r="AG98" i="1" s="1"/>
  <c r="J125" i="6"/>
  <c r="J100" i="6"/>
  <c r="BK120" i="2"/>
  <c r="J120" i="2"/>
  <c r="J97" i="2" s="1"/>
  <c r="J96" i="3"/>
  <c r="BK124" i="7"/>
  <c r="J124" i="7"/>
  <c r="J99" i="7" s="1"/>
  <c r="BK117" i="8"/>
  <c r="J117" i="8" s="1"/>
  <c r="J96" i="8" s="1"/>
  <c r="F33" i="3"/>
  <c r="AZ96" i="1" s="1"/>
  <c r="J33" i="5"/>
  <c r="AV98" i="1" s="1"/>
  <c r="AT98" i="1" s="1"/>
  <c r="F35" i="7"/>
  <c r="AZ101" i="1" s="1"/>
  <c r="AU99" i="1"/>
  <c r="F35" i="6"/>
  <c r="AZ100" i="1" s="1"/>
  <c r="J33" i="4"/>
  <c r="AV97" i="1" s="1"/>
  <c r="AT97" i="1" s="1"/>
  <c r="J33" i="3"/>
  <c r="AV96" i="1" s="1"/>
  <c r="AT96" i="1" s="1"/>
  <c r="J33" i="8"/>
  <c r="AV102" i="1" s="1"/>
  <c r="AT102" i="1" s="1"/>
  <c r="BD99" i="1"/>
  <c r="BA99" i="1"/>
  <c r="AW99" i="1"/>
  <c r="F33" i="2"/>
  <c r="AZ95" i="1"/>
  <c r="J35" i="6"/>
  <c r="AV100" i="1"/>
  <c r="AT100" i="1" s="1"/>
  <c r="BC99" i="1"/>
  <c r="AY99" i="1" s="1"/>
  <c r="F33" i="5"/>
  <c r="AZ98" i="1" s="1"/>
  <c r="F33" i="8"/>
  <c r="AZ102" i="1" s="1"/>
  <c r="BB99" i="1"/>
  <c r="AX99" i="1" s="1"/>
  <c r="F33" i="4"/>
  <c r="AZ97" i="1" s="1"/>
  <c r="J33" i="2"/>
  <c r="AV95" i="1" s="1"/>
  <c r="AT95" i="1" s="1"/>
  <c r="J35" i="7"/>
  <c r="AV101" i="1"/>
  <c r="AT101" i="1" s="1"/>
  <c r="AN98" i="1" l="1"/>
  <c r="AN97" i="1"/>
  <c r="J39" i="5"/>
  <c r="J41" i="6"/>
  <c r="J39" i="4"/>
  <c r="J96" i="5"/>
  <c r="J120" i="5"/>
  <c r="J97" i="5"/>
  <c r="J98" i="6"/>
  <c r="BK119" i="2"/>
  <c r="J119" i="2"/>
  <c r="J96" i="2" s="1"/>
  <c r="J39" i="3"/>
  <c r="J96" i="4"/>
  <c r="J120" i="4"/>
  <c r="J97" i="4"/>
  <c r="BK123" i="7"/>
  <c r="J123" i="7" s="1"/>
  <c r="J32" i="7" s="1"/>
  <c r="AG101" i="1" s="1"/>
  <c r="AN101" i="1" s="1"/>
  <c r="BA94" i="1"/>
  <c r="AW94" i="1" s="1"/>
  <c r="AK30" i="1" s="1"/>
  <c r="BD94" i="1"/>
  <c r="W33" i="1" s="1"/>
  <c r="BB94" i="1"/>
  <c r="W31" i="1" s="1"/>
  <c r="BC94" i="1"/>
  <c r="W32" i="1" s="1"/>
  <c r="AN96" i="1"/>
  <c r="AN100" i="1"/>
  <c r="AU94" i="1"/>
  <c r="AZ99" i="1"/>
  <c r="AV99" i="1"/>
  <c r="AT99" i="1"/>
  <c r="J30" i="8"/>
  <c r="AG102" i="1" s="1"/>
  <c r="AN102" i="1" s="1"/>
  <c r="J41" i="7" l="1"/>
  <c r="J98" i="7"/>
  <c r="J39" i="8"/>
  <c r="AZ94" i="1"/>
  <c r="W29" i="1" s="1"/>
  <c r="AY94" i="1"/>
  <c r="AX94" i="1"/>
  <c r="AG99" i="1"/>
  <c r="AN99" i="1" s="1"/>
  <c r="W30" i="1"/>
  <c r="J30" i="2"/>
  <c r="AG95" i="1"/>
  <c r="AG94" i="1" s="1"/>
  <c r="AK26" i="1" s="1"/>
  <c r="J39" i="2" l="1"/>
  <c r="AN95" i="1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<sst xmlns="http://schemas.openxmlformats.org/spreadsheetml/2006/main" count="8837" uniqueCount="815">
  <si>
    <t>Export Komplet</t>
  </si>
  <si>
    <t/>
  </si>
  <si>
    <t>2.0</t>
  </si>
  <si>
    <t>ZAMOK</t>
  </si>
  <si>
    <t>False</t>
  </si>
  <si>
    <t>{fc1a00e4-e7aa-48c3-a63f-8316fcdf5033}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</si>
  <si>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</si>
  <si>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</si>
  <si>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</si>
  <si>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</si>
  <si>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</si>
  <si>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</si>
  <si>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</si>
  <si>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</si>
  <si>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</si>
  <si>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</si>
  <si>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</si>
  <si>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11 - Oprava trati v úseku Chrášťany - Domoušice</t>
  </si>
  <si>
    <t>KSO:</t>
  </si>
  <si>
    <t>CC-CZ:</t>
  </si>
  <si>
    <t>Místo:</t>
  </si>
  <si>
    <t xml:space="preserve"> </t>
  </si>
  <si>
    <t>Datum:</t>
  </si>
  <si>
    <t>10. 2. 2021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</si>
  <si>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</si>
  <si>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</si>
  <si>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</si>
  <si>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</si>
  <si>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</si>
  <si>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</si>
  <si>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</si>
  <si>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</si>
  <si>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</si>
  <si>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Jan Marušák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</si>
  <si>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</si>
  <si>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</si>
  <si>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</si>
  <si>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</si>
  <si>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</si>
  <si>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</si>
  <si>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</si>
  <si>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</si>
  <si>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</si>
  <si>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</si>
  <si>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</si>
  <si>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</si>
  <si>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</si>
  <si>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</si>
  <si>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</si>
  <si>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</si>
  <si>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</si>
  <si>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</si>
  <si>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</si>
  <si>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</si>
  <si>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</si>
  <si>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</si>
  <si>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</si>
  <si>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</si>
  <si>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</si>
  <si>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</si>
  <si>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</si>
  <si>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</si>
  <si>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</si>
  <si>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</si>
  <si>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</si>
  <si>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</si>
  <si>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</si>
  <si>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</si>
  <si>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</si>
  <si>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</si>
  <si>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</si>
  <si>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</si>
  <si>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</si>
  <si>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</si>
  <si>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</si>
  <si>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</si>
  <si>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</si>
  <si>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</si>
  <si>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</si>
  <si>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</si>
  <si>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</si>
  <si>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trati Hořesedly - Svojetín km12,372 - 15,540</t>
  </si>
  <si>
    <t>STA</t>
  </si>
  <si>
    <t>1</t>
  </si>
  <si>
    <t>{7acdc438-5e13-48b9-b8d6-702878528530}</t>
  </si>
  <si>
    <t>2</t>
  </si>
  <si>
    <t>02</t>
  </si>
  <si>
    <t>Oprava trati Mutějovice - Domoušice km 22,785 - 26,385</t>
  </si>
  <si>
    <t>{ae3300a3-a70a-4b4e-a987-83ef836bf7cb}</t>
  </si>
  <si>
    <t>03</t>
  </si>
  <si>
    <t>Oprava staničních kolejí a výhybek v žst. Mutějovice</t>
  </si>
  <si>
    <t>{39106d43-a33c-4787-89c2-c5ab94283549}</t>
  </si>
  <si>
    <t>04</t>
  </si>
  <si>
    <t>Oprava staničních kolejí v žst. Svojetín</t>
  </si>
  <si>
    <t>{43f5bde6-7686-4c66-969f-c0b7c94f2f02}</t>
  </si>
  <si>
    <t>05</t>
  </si>
  <si>
    <t>Oprava přejezdů</t>
  </si>
  <si>
    <t>{b1be703f-8378-4be3-8239-a0a9bdd0c605}</t>
  </si>
  <si>
    <t>Přejezd P2337</t>
  </si>
  <si>
    <t>Soupis</t>
  </si>
  <si>
    <t>{d03fce7e-a7b5-4c82-9ab6-922f0f97a864}</t>
  </si>
  <si>
    <t>Přejezd P2346</t>
  </si>
  <si>
    <t>{0c325ef8-5cd1-4923-bfcb-1b45c5d1a4b3}</t>
  </si>
  <si>
    <t>06</t>
  </si>
  <si>
    <t>VRN</t>
  </si>
  <si>
    <t>{d00b5e54-2428-49d2-8a6d-6185c1b5beae}</t>
  </si>
  <si>
    <t>KRYCÍ LIST SOUPISU PRACÍ</t>
  </si>
  <si>
    <t>Objekt:</t>
  </si>
  <si>
    <t>01 - Oprava trati Hořesedly - Svojetín km12,372 - 15,540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</si>
  <si>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</si>
  <si>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</si>
  <si>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</si>
  <si>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</si>
  <si>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</si>
  <si>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</si>
  <si>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</si>
  <si>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</si>
  <si>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</si>
  <si>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</si>
  <si>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</si>
  <si>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</si>
  <si>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</si>
  <si>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</si>
  <si>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</si>
  <si>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</si>
  <si>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</si>
  <si>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</si>
  <si>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</si>
  <si>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</si>
  <si>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</si>
  <si>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</si>
  <si>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</si>
  <si>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</si>
  <si>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</si>
  <si>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</si>
  <si>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</si>
  <si>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</si>
  <si>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</si>
  <si>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</si>
  <si>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Sborník UOŽI 01 2021</t>
  </si>
  <si>
    <t>4</t>
  </si>
  <si>
    <t>1703350653</t>
  </si>
  <si>
    <t>VV</t>
  </si>
  <si>
    <t>(12895-12675)*1</t>
  </si>
  <si>
    <t>(13095-12895)*1</t>
  </si>
  <si>
    <t>(13415-13190)*2</t>
  </si>
  <si>
    <t>(14235-13700)*2</t>
  </si>
  <si>
    <t>(14655-14600)*1</t>
  </si>
  <si>
    <t>(15540-15075)*2</t>
  </si>
  <si>
    <t>Součet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</si>
  <si>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</si>
  <si>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</si>
  <si>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m3</t>
  </si>
  <si>
    <t>795909707</t>
  </si>
  <si>
    <t>((15540-12372)-40)*1,7"-2*přejezd a 1*mostek</t>
  </si>
  <si>
    <t>3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</si>
  <si>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</si>
  <si>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</si>
  <si>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-1964235766</t>
  </si>
  <si>
    <t>((15540-12372)-40)*3,5"-2*přejezd a 1*mostek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</si>
  <si>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</si>
  <si>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</si>
  <si>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1593560888</t>
  </si>
  <si>
    <t>5317,6</t>
  </si>
  <si>
    <t>M</t>
  </si>
  <si>
    <t>5955101005</t>
  </si>
  <si>
    <t>Kamenivo drcené štěrk frakce 31,5/63 třídy min. BII</t>
  </si>
  <si>
    <t>t</t>
  </si>
  <si>
    <t>8</t>
  </si>
  <si>
    <t>1834778672</t>
  </si>
  <si>
    <t>5317,6*1,8</t>
  </si>
  <si>
    <t>6</t>
  </si>
  <si>
    <t>5956213065</t>
  </si>
  <si>
    <t>Pražec betonový příčný vystrojený  užitý tv. SB 8 P</t>
  </si>
  <si>
    <t>kus</t>
  </si>
  <si>
    <t>-618594218</t>
  </si>
  <si>
    <t>Neoceňovat dodá ST PHAZ</t>
  </si>
  <si>
    <t>(15540-12372)/25*42+0,76</t>
  </si>
  <si>
    <t>-(40/25*38)-0,2"-přejezdy, mostek</t>
  </si>
  <si>
    <t>7</t>
  </si>
  <si>
    <t>5958128010</t>
  </si>
  <si>
    <t>Komplety ŽS 4 (šroub RS 1, matice M 24, podložka Fe6, svěrka ŽS4)</t>
  </si>
  <si>
    <t>1362991581</t>
  </si>
  <si>
    <t>5262*4</t>
  </si>
  <si>
    <t>5958158005</t>
  </si>
  <si>
    <t>Podložka pryžová pod patu kolejnice S49  183/126/6</t>
  </si>
  <si>
    <t>1236549645</t>
  </si>
  <si>
    <t>5262*2</t>
  </si>
  <si>
    <t>29</t>
  </si>
  <si>
    <t>5906125380</t>
  </si>
  <si>
    <t>Montáž kolejového roštu na úložišti pražce betonové vystrojené tv. S49 rozdělení "u". Poznámka: 1. V cenách jsou započteny náklady na úpravu plochy pro montáž, manipulaci a montáž KR, u nevystrojených pražců dřevěných i vrtání. 2. V cenách nejsou obsaženy náklady na dodávku materiálu.</t>
  </si>
  <si>
    <t>km</t>
  </si>
  <si>
    <t>-957566173</t>
  </si>
  <si>
    <t>15,540-12,372</t>
  </si>
  <si>
    <t>-0,04"přejezdy, mostek</t>
  </si>
  <si>
    <t>10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</si>
  <si>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</si>
  <si>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</si>
  <si>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1213668689</t>
  </si>
  <si>
    <t>-0,04"přejezdy a mostky</t>
  </si>
  <si>
    <t>11</t>
  </si>
  <si>
    <t>5907030045</t>
  </si>
  <si>
    <t>Záměna kolejnic stávající upevnění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</si>
  <si>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m</t>
  </si>
  <si>
    <t>-1421987659</t>
  </si>
  <si>
    <t>13079-12482</t>
  </si>
  <si>
    <t>14330-13799</t>
  </si>
  <si>
    <t>15540-15263</t>
  </si>
  <si>
    <t>12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</si>
  <si>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</si>
  <si>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</si>
  <si>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981895722</t>
  </si>
  <si>
    <t>(12482-12372)*2</t>
  </si>
  <si>
    <t>(13799-13079)*2</t>
  </si>
  <si>
    <t>(15263-14330)*2</t>
  </si>
  <si>
    <t>13</t>
  </si>
  <si>
    <t>5907050120</t>
  </si>
  <si>
    <t>Dělení kolejnic kyslíkem soustavy S49 nebo T. Poznámka: 1. V cenách jsou započteny náklady na manipulaci, podložení, označení a provedení řezu kolejnice.</t>
  </si>
  <si>
    <t>1496213743</t>
  </si>
  <si>
    <t>290*2</t>
  </si>
  <si>
    <t>14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</si>
  <si>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</si>
  <si>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</si>
  <si>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152863320</t>
  </si>
  <si>
    <t>(15,540-12,372)*3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</si>
  <si>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</si>
  <si>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</si>
  <si>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-535041147</t>
  </si>
  <si>
    <t>16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</si>
  <si>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</si>
  <si>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</si>
  <si>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</si>
  <si>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1199951227</t>
  </si>
  <si>
    <t>(15263-12372)/100*10+0,9</t>
  </si>
  <si>
    <t>20"na vady</t>
  </si>
  <si>
    <t>17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</si>
  <si>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</si>
  <si>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</si>
  <si>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-695594108</t>
  </si>
  <si>
    <t>30</t>
  </si>
  <si>
    <t>18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</si>
  <si>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</si>
  <si>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</si>
  <si>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1749434430</t>
  </si>
  <si>
    <t>3168*2</t>
  </si>
  <si>
    <t>19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</si>
  <si>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</si>
  <si>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</si>
  <si>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-782325891</t>
  </si>
  <si>
    <t>(12675-12372)*2*0,7</t>
  </si>
  <si>
    <t>(12895-12675)*1*0,7</t>
  </si>
  <si>
    <t>(13095-12895)*1*0,7</t>
  </si>
  <si>
    <t>(13175-13095)*2*0,7</t>
  </si>
  <si>
    <t>(13700-13415)*2*0,7</t>
  </si>
  <si>
    <t>(14600-14235)*2*0,7</t>
  </si>
  <si>
    <t>(14655-14600)*1*0,7</t>
  </si>
  <si>
    <t>(15075-14655)*2*0,7</t>
  </si>
  <si>
    <t>20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</si>
  <si>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</si>
  <si>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</si>
  <si>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999891911</t>
  </si>
  <si>
    <t>1800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</si>
  <si>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</si>
  <si>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</si>
  <si>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80180180</t>
  </si>
  <si>
    <t>(15540-12372)/25*6,725</t>
  </si>
  <si>
    <t>22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</si>
  <si>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</si>
  <si>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</si>
  <si>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-1720024239</t>
  </si>
  <si>
    <t>(15540-12372)/25*14,863</t>
  </si>
  <si>
    <t>OST</t>
  </si>
  <si>
    <t>Ostatní</t>
  </si>
  <si>
    <t>23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</si>
  <si>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</si>
  <si>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</si>
  <si>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1451408557</t>
  </si>
  <si>
    <t>24</t>
  </si>
  <si>
    <t>7592005070</t>
  </si>
  <si>
    <t>Montáž počítacího bodu počítače náprav PZN 1 - uložení a připevnění na určené místo, seřízení polohy, přezkoušení</t>
  </si>
  <si>
    <t>512</t>
  </si>
  <si>
    <t>1614536966</t>
  </si>
  <si>
    <t>25</t>
  </si>
  <si>
    <t>7592007070</t>
  </si>
  <si>
    <t>Demontáž počítacího bodu počítače náprav PZN 1</t>
  </si>
  <si>
    <t>-1501237916</t>
  </si>
  <si>
    <t>26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</si>
  <si>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</si>
  <si>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</si>
  <si>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1736201476</t>
  </si>
  <si>
    <t>1200*1,8"převoz zeminy, příkopy, lože</t>
  </si>
  <si>
    <t>20"svoz bet. výzisku z příkopu</t>
  </si>
  <si>
    <t>27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</si>
  <si>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</si>
  <si>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</si>
  <si>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-1889499969</t>
  </si>
  <si>
    <t>9571,68"štěrk</t>
  </si>
  <si>
    <t>25,889"ŽS4</t>
  </si>
  <si>
    <t>28</t>
  </si>
  <si>
    <t>9903200100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</si>
  <si>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</si>
  <si>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-505766209</t>
  </si>
  <si>
    <t>02 - Oprava trati Mutějovice - Domoušice km 22,785 - 26,385</t>
  </si>
  <si>
    <t>-618228553</t>
  </si>
  <si>
    <t>(22860-22785)*1"jedna strana</t>
  </si>
  <si>
    <t>(23860-23500)*2"dvě strany</t>
  </si>
  <si>
    <t>(24140-24025)*1</t>
  </si>
  <si>
    <t>(24330-24280)*1</t>
  </si>
  <si>
    <t>(24700-24425)*1</t>
  </si>
  <si>
    <t>(25080-25010)*1</t>
  </si>
  <si>
    <t>(25245-25080)*1</t>
  </si>
  <si>
    <t>(25360-25245)*1</t>
  </si>
  <si>
    <t>(25755-25665)*2</t>
  </si>
  <si>
    <t>(26000-25755)*2</t>
  </si>
  <si>
    <t>(26120-26000)*1</t>
  </si>
  <si>
    <t>(26220-26130)*2</t>
  </si>
  <si>
    <t>(26290-26220)*1</t>
  </si>
  <si>
    <t>(26370-26290)*2</t>
  </si>
  <si>
    <t>-682918818</t>
  </si>
  <si>
    <t>((26370-22785)-25)*1,7 "přejezd a mostek</t>
  </si>
  <si>
    <t>1516011857</t>
  </si>
  <si>
    <t>((26370-22785)-25)*3,5 "přejezd a mostek</t>
  </si>
  <si>
    <t>282714261</t>
  </si>
  <si>
    <t>6052</t>
  </si>
  <si>
    <t>-331321737</t>
  </si>
  <si>
    <t>6052*1,8</t>
  </si>
  <si>
    <t>-1631970956</t>
  </si>
  <si>
    <t>(26370-22785)/25*42+0,2</t>
  </si>
  <si>
    <t>-38"přejezd a mostek</t>
  </si>
  <si>
    <t>5957104025</t>
  </si>
  <si>
    <t>Kolejnicové pásy třídy R260 tv. 49 E1 délky 75 metrů</t>
  </si>
  <si>
    <t>920896627</t>
  </si>
  <si>
    <t>((26385-22785)*2)/75+0,4</t>
  </si>
  <si>
    <t>1757421570</t>
  </si>
  <si>
    <t>5985*4</t>
  </si>
  <si>
    <t>9</t>
  </si>
  <si>
    <t>532899469</t>
  </si>
  <si>
    <t>5985*2</t>
  </si>
  <si>
    <t>727943755</t>
  </si>
  <si>
    <t>26,370-22,785</t>
  </si>
  <si>
    <t>1782826330</t>
  </si>
  <si>
    <t>5907025045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</si>
  <si>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</si>
  <si>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1566954900</t>
  </si>
  <si>
    <t>(26385-22785)*2</t>
  </si>
  <si>
    <t>-767868471</t>
  </si>
  <si>
    <t>300</t>
  </si>
  <si>
    <t>-1712339741</t>
  </si>
  <si>
    <t>3,6*3</t>
  </si>
  <si>
    <t>-1358433664</t>
  </si>
  <si>
    <t>3,6</t>
  </si>
  <si>
    <t>-798344861</t>
  </si>
  <si>
    <t>100</t>
  </si>
  <si>
    <t>1363301314</t>
  </si>
  <si>
    <t>-905717193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</si>
  <si>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</si>
  <si>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</si>
  <si>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-676223155</t>
  </si>
  <si>
    <t>((22849-22800)/25*42)+0,68</t>
  </si>
  <si>
    <t>((23080-22849)/25*42)/3+0,64</t>
  </si>
  <si>
    <t>((23870-23530)/25*42)/3+0,6</t>
  </si>
  <si>
    <t>((25900-25350)/25*42)/3</t>
  </si>
  <si>
    <t>5960101000</t>
  </si>
  <si>
    <t>Pražcové kotvy TDHB pro pražec betonový B 91</t>
  </si>
  <si>
    <t>-916632290</t>
  </si>
  <si>
    <t>712</t>
  </si>
  <si>
    <t>363903838</t>
  </si>
  <si>
    <t>(22860-22785)*0,7*1</t>
  </si>
  <si>
    <t>(23090-22860)*0,7*2</t>
  </si>
  <si>
    <t>(23500-23200)*0,7*2</t>
  </si>
  <si>
    <t>(24025-23860)*0,7*2</t>
  </si>
  <si>
    <t>(24140-24025)*0,7*1</t>
  </si>
  <si>
    <t>(24280-24140)*0,7*2</t>
  </si>
  <si>
    <t>(24330-24280)*0,7*1</t>
  </si>
  <si>
    <t>(24425-24330)*0,7*2</t>
  </si>
  <si>
    <t>(24700-24425)*0,7*1</t>
  </si>
  <si>
    <t>(25010-24700)*0,7*2</t>
  </si>
  <si>
    <t>(25080-25010)*0,7*1</t>
  </si>
  <si>
    <t>(25360-25245)*0,7*1</t>
  </si>
  <si>
    <t>(25665-25360)*0,7*2</t>
  </si>
  <si>
    <t>(26120-26000)*0,7*1</t>
  </si>
  <si>
    <t>(26290-26220)*0,7*1</t>
  </si>
  <si>
    <t>1273269962</t>
  </si>
  <si>
    <t>5999005030</t>
  </si>
  <si>
    <t>Třídění kolejnic. Poznámka: 1. V cenách jsou započteny náklady na manipulaci, vytřídění a uložení materiálu na úložiště nebo do skladu.</t>
  </si>
  <si>
    <t>-457918759</t>
  </si>
  <si>
    <t>3585*2*0,05</t>
  </si>
  <si>
    <t>-1486724442</t>
  </si>
  <si>
    <t>(26385-22785)/25*6,725</t>
  </si>
  <si>
    <t>-1001001506</t>
  </si>
  <si>
    <t>(26385-22785)/25*15,457</t>
  </si>
  <si>
    <t>-1153242448</t>
  </si>
  <si>
    <t>1318350737</t>
  </si>
  <si>
    <t>464860177</t>
  </si>
  <si>
    <t>1800"z příkopů a KL</t>
  </si>
  <si>
    <t>20"beton výzisk</t>
  </si>
  <si>
    <t>-1197241233</t>
  </si>
  <si>
    <t>10893"štěrk</t>
  </si>
  <si>
    <t>98244793</t>
  </si>
  <si>
    <t>31</t>
  </si>
  <si>
    <t>1703796231</t>
  </si>
  <si>
    <t>03 - Oprava staničních kolejí a výhybek v žst. Mutějovice</t>
  </si>
  <si>
    <t>-63958270</t>
  </si>
  <si>
    <t>(22752-22202)*1,7"1.kol</t>
  </si>
  <si>
    <t>(22552-22200)*1,7"2.kol.</t>
  </si>
  <si>
    <t>(22718-22586)*1,7"2.kol.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</si>
  <si>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</si>
  <si>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</si>
  <si>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-897309135</t>
  </si>
  <si>
    <t>48*1,7"rdv*1,7</t>
  </si>
  <si>
    <t>-739901614</t>
  </si>
  <si>
    <t>(22676-22236)*3,5"3.kol.</t>
  </si>
  <si>
    <t>(22752-22202)*3,5"1.kol.</t>
  </si>
  <si>
    <t>(22552-22200)*3,5"2.kol.</t>
  </si>
  <si>
    <t>(22718-22586)*3,5"2.kol.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</si>
  <si>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</si>
  <si>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</si>
  <si>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-519152488</t>
  </si>
  <si>
    <t>3*160"vč. 3,4,7</t>
  </si>
  <si>
    <t>160"vč.6</t>
  </si>
  <si>
    <t>-1363340925</t>
  </si>
  <si>
    <t>2046,8+81,6</t>
  </si>
  <si>
    <t>1170103069</t>
  </si>
  <si>
    <t>2128,4*1,8</t>
  </si>
  <si>
    <t>45*1,8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</si>
  <si>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</si>
  <si>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</si>
  <si>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-1622620929</t>
  </si>
  <si>
    <t>45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</si>
  <si>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</si>
  <si>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</si>
  <si>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2058838796</t>
  </si>
  <si>
    <t>(22,752-22,202)"1.kol.</t>
  </si>
  <si>
    <t>22,552-22,200"2.kol.</t>
  </si>
  <si>
    <t>(22,718-22,586)"2.kol.</t>
  </si>
  <si>
    <t>5906135100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</si>
  <si>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</si>
  <si>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-939744569</t>
  </si>
  <si>
    <t>22,676-22,236"3.kol.</t>
  </si>
  <si>
    <t>0,008"mezi vč.4-3</t>
  </si>
  <si>
    <t>(22,556-22,200)"2.kol.)</t>
  </si>
  <si>
    <t>(22,718-22,236)"1.kol.</t>
  </si>
  <si>
    <t>-1839986325</t>
  </si>
  <si>
    <t>1068/25*42+0,76</t>
  </si>
  <si>
    <t>-385803504</t>
  </si>
  <si>
    <t>1795*4</t>
  </si>
  <si>
    <t>1042779509</t>
  </si>
  <si>
    <t>1795*2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</si>
  <si>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</si>
  <si>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</si>
  <si>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37634298</t>
  </si>
  <si>
    <t>1,034*3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</si>
  <si>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</si>
  <si>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</si>
  <si>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-1306218687</t>
  </si>
  <si>
    <t>2*50"vč. 1, 8</t>
  </si>
  <si>
    <t>1*50*3"vč.6</t>
  </si>
  <si>
    <t>5956116000</t>
  </si>
  <si>
    <t>Pražce dřevěné výhybkové dub skupina 3 160x260</t>
  </si>
  <si>
    <t>-471087863</t>
  </si>
  <si>
    <t>8,15</t>
  </si>
  <si>
    <t>5958134040</t>
  </si>
  <si>
    <t>Součásti upevňovací kroužek pružný dvojitý Fe 6</t>
  </si>
  <si>
    <t>-803897763</t>
  </si>
  <si>
    <t>776</t>
  </si>
  <si>
    <t>2016727794</t>
  </si>
  <si>
    <t>224</t>
  </si>
  <si>
    <t>5958134075</t>
  </si>
  <si>
    <t>Součásti upevňovací vrtule R1(145)</t>
  </si>
  <si>
    <t>-1477334574</t>
  </si>
  <si>
    <t>448</t>
  </si>
  <si>
    <t>5958134080</t>
  </si>
  <si>
    <t>Součásti upevňovací vrtule R2 (160)</t>
  </si>
  <si>
    <t>-1006496896</t>
  </si>
  <si>
    <t>328</t>
  </si>
  <si>
    <t>-1138441441</t>
  </si>
  <si>
    <t>210</t>
  </si>
  <si>
    <t>5958158070</t>
  </si>
  <si>
    <t>Podložka polyetylenová pod podkladnici 380/160/2 (S4, R4)</t>
  </si>
  <si>
    <t>980631388</t>
  </si>
  <si>
    <t>180</t>
  </si>
  <si>
    <t>5958176000</t>
  </si>
  <si>
    <t>Penefolové  pásy folie 30x1x0,002</t>
  </si>
  <si>
    <t>220539071</t>
  </si>
  <si>
    <t>-1898041246</t>
  </si>
  <si>
    <t>1068/20*2+1,2</t>
  </si>
  <si>
    <t>22"vč.6</t>
  </si>
  <si>
    <t>22"vč.2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</si>
  <si>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</si>
  <si>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</si>
  <si>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417707237</t>
  </si>
  <si>
    <t>1068*2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</si>
  <si>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</si>
  <si>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</si>
  <si>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1788772267</t>
  </si>
  <si>
    <t>50+50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</si>
  <si>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</si>
  <si>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</si>
  <si>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1903069587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</si>
  <si>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</si>
  <si>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</si>
  <si>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-1364080218</t>
  </si>
  <si>
    <t>50"vč.6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</si>
  <si>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</si>
  <si>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</si>
  <si>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2123404543</t>
  </si>
  <si>
    <t>3*50"vč. 3, 4,  7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</si>
  <si>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</si>
  <si>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</si>
  <si>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-1083868154</t>
  </si>
  <si>
    <t>48</t>
  </si>
  <si>
    <t>5913135030</t>
  </si>
  <si>
    <t>Montáž dílů přejezdové konstrukce se silničními panely panel. Poznámka: 1. V cenách jsou započteny náklady na montáž dílů. 2. V cenách nejsou obsaženy náklady na dodávku materiálu.</t>
  </si>
  <si>
    <t>-862599074</t>
  </si>
  <si>
    <t>8"příchod k nástupišti</t>
  </si>
  <si>
    <t>5963125000</t>
  </si>
  <si>
    <t>Panel železobetonový přejezdový rozměru 200x50x12</t>
  </si>
  <si>
    <t>1603029904</t>
  </si>
  <si>
    <t>32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</si>
  <si>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</si>
  <si>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</si>
  <si>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-30972605</t>
  </si>
  <si>
    <t>2*60"2xnástupiště</t>
  </si>
  <si>
    <t>33</t>
  </si>
  <si>
    <t>5914120040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</si>
  <si>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</si>
  <si>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21507181</t>
  </si>
  <si>
    <t>2*60</t>
  </si>
  <si>
    <t>34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</si>
  <si>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</si>
  <si>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</si>
  <si>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306564761</t>
  </si>
  <si>
    <t>35</t>
  </si>
  <si>
    <t>5915010020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</si>
  <si>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</si>
  <si>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209384410</t>
  </si>
  <si>
    <t>3000"nánosy mezi kolejemi a odtěžení přebytku starého kol . lože</t>
  </si>
  <si>
    <t>36</t>
  </si>
  <si>
    <t>-1470228930</t>
  </si>
  <si>
    <t>1800"u 3. kol.</t>
  </si>
  <si>
    <t>37</t>
  </si>
  <si>
    <t>5964161005</t>
  </si>
  <si>
    <t>Beton lehce zhutnitelný C 16/20;X0 F5 2 200 2 662</t>
  </si>
  <si>
    <t>531638064</t>
  </si>
  <si>
    <t>4,5"rýha nástupiště</t>
  </si>
  <si>
    <t>38</t>
  </si>
  <si>
    <t>5964147000</t>
  </si>
  <si>
    <t>Nástupištní díly blok úložný U65</t>
  </si>
  <si>
    <t>1503622663</t>
  </si>
  <si>
    <t>60*2</t>
  </si>
  <si>
    <t>39</t>
  </si>
  <si>
    <t>5964147020</t>
  </si>
  <si>
    <t>Nástupištní díly tvárnice Tischer B</t>
  </si>
  <si>
    <t>688942822</t>
  </si>
  <si>
    <t>40</t>
  </si>
  <si>
    <t>5964147105</t>
  </si>
  <si>
    <t>Nástupištní díly výplňová deska D3</t>
  </si>
  <si>
    <t>-34924699</t>
  </si>
  <si>
    <t>60*2*2</t>
  </si>
  <si>
    <t>41</t>
  </si>
  <si>
    <t>5955101013</t>
  </si>
  <si>
    <t>Kamenivo drcené štěrkodrť frakce 0/4</t>
  </si>
  <si>
    <t>-1278256302</t>
  </si>
  <si>
    <t>2"dosypy</t>
  </si>
  <si>
    <t>42</t>
  </si>
  <si>
    <t>5963146000</t>
  </si>
  <si>
    <t>Asfaltový beton ACO 11S 50/70 střednězrnný-obrusná vrstva</t>
  </si>
  <si>
    <t>-666687250</t>
  </si>
  <si>
    <t>60*2*0,1*2,3</t>
  </si>
  <si>
    <t>43</t>
  </si>
  <si>
    <t>-1529466563</t>
  </si>
  <si>
    <t>16,525"vč.4 JS49 1:9 300L</t>
  </si>
  <si>
    <t>16,525"vč.7 JS49 1:9 300P</t>
  </si>
  <si>
    <t>16,525"vč.3 JS49 1:9 300L</t>
  </si>
  <si>
    <t>11,5 "vč.6 JA6°</t>
  </si>
  <si>
    <t>(22718-22236)/25*6,433"1.kolej</t>
  </si>
  <si>
    <t>(22676-22236)/25*6,433"3.kolej</t>
  </si>
  <si>
    <t>(22718-22586)/25*6,033"2.kol.</t>
  </si>
  <si>
    <t>(22556-22200)/25*6,033"2.kol.</t>
  </si>
  <si>
    <t>44</t>
  </si>
  <si>
    <t>1216586707</t>
  </si>
  <si>
    <t>(22752-22202)/25*13,666"1.kol.</t>
  </si>
  <si>
    <t>(22718-22200)/25*13,666"2.kol.</t>
  </si>
  <si>
    <t>-(34/25*13,666)</t>
  </si>
  <si>
    <t>16,525"nová vč.6 JS49 1:9 300L</t>
  </si>
  <si>
    <t>1708144751</t>
  </si>
  <si>
    <t>46</t>
  </si>
  <si>
    <t>-913556706</t>
  </si>
  <si>
    <t>3000*0,15*1,8"nánosy mezi kolejemi</t>
  </si>
  <si>
    <t>47</t>
  </si>
  <si>
    <t>1334800261</t>
  </si>
  <si>
    <t>3912,120"štěrk</t>
  </si>
  <si>
    <t>2"drť</t>
  </si>
  <si>
    <t>10,053+15,84+17,88+11,28"dílynástupiště, ŽS4</t>
  </si>
  <si>
    <t>27,6"živice</t>
  </si>
  <si>
    <t>758183455</t>
  </si>
  <si>
    <t>04 - Oprava staničních kolejí v žst. Svojetín</t>
  </si>
  <si>
    <t>-428497640</t>
  </si>
  <si>
    <t>595*1,7</t>
  </si>
  <si>
    <t>-1572163463</t>
  </si>
  <si>
    <t>595*3,5</t>
  </si>
  <si>
    <t>572126827</t>
  </si>
  <si>
    <t>1011,5</t>
  </si>
  <si>
    <t>-460344973</t>
  </si>
  <si>
    <t>1011,5*1,8</t>
  </si>
  <si>
    <t>1919290945</t>
  </si>
  <si>
    <t>-1288020233</t>
  </si>
  <si>
    <t>16,100-15,595"KV1 - KV4</t>
  </si>
  <si>
    <t>1141000182</t>
  </si>
  <si>
    <t>1738728805</t>
  </si>
  <si>
    <t>505/25*42+0,6</t>
  </si>
  <si>
    <t>-1933147351</t>
  </si>
  <si>
    <t>849*4</t>
  </si>
  <si>
    <t>12355051</t>
  </si>
  <si>
    <t>849*2</t>
  </si>
  <si>
    <t>Dělení kolejnic kyslíkem tv. S49. Poznámka: 1. V cenách jsou započteny náklady na manipulaci, podložení, označení a provedení řezu kolejnice.</t>
  </si>
  <si>
    <t>Sborník UOŽI 01 2020</t>
  </si>
  <si>
    <t>-518412211</t>
  </si>
  <si>
    <t>80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</si>
  <si>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</si>
  <si>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</si>
  <si>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</si>
  <si>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-1549292036</t>
  </si>
  <si>
    <t>(16100-15625)/25*38*2</t>
  </si>
  <si>
    <t>-(40/25*38*2+0,4)"výhybka vč.2</t>
  </si>
  <si>
    <t>5958128010.1</t>
  </si>
  <si>
    <t>1721661796</t>
  </si>
  <si>
    <t>1322*2</t>
  </si>
  <si>
    <t>5958158005.1</t>
  </si>
  <si>
    <t>-1442427503</t>
  </si>
  <si>
    <t>1322</t>
  </si>
  <si>
    <t>-1124805174</t>
  </si>
  <si>
    <t>0,505*3</t>
  </si>
  <si>
    <t>16,100-15,625</t>
  </si>
  <si>
    <t>-0,040</t>
  </si>
  <si>
    <t>201504971</t>
  </si>
  <si>
    <t>4*50</t>
  </si>
  <si>
    <t>200"spojky a přípoje</t>
  </si>
  <si>
    <t>1947958176</t>
  </si>
  <si>
    <t>505/50*2+1,8</t>
  </si>
  <si>
    <t>-893225236</t>
  </si>
  <si>
    <t>505*2</t>
  </si>
  <si>
    <t>1691060276</t>
  </si>
  <si>
    <t>-315746424</t>
  </si>
  <si>
    <t>8"přístup na nástupiště</t>
  </si>
  <si>
    <t>-1877365748</t>
  </si>
  <si>
    <t>-229626717</t>
  </si>
  <si>
    <t>60*2*0,1*2,3"pro montáž nástupiště</t>
  </si>
  <si>
    <t>797728586</t>
  </si>
  <si>
    <t>-190826307</t>
  </si>
  <si>
    <t>(2*50*2)+100"stará sypaná nástupiště a nánosy</t>
  </si>
  <si>
    <t>-531369740</t>
  </si>
  <si>
    <t>500</t>
  </si>
  <si>
    <t>-420212119</t>
  </si>
  <si>
    <t>4,5</t>
  </si>
  <si>
    <t>-838200233</t>
  </si>
  <si>
    <t>1669033334</t>
  </si>
  <si>
    <t>-16977517</t>
  </si>
  <si>
    <t>2*120</t>
  </si>
  <si>
    <t>473907170</t>
  </si>
  <si>
    <t>-1297422165</t>
  </si>
  <si>
    <t>505*2*0,05</t>
  </si>
  <si>
    <t>659163946</t>
  </si>
  <si>
    <t>505/25*6,425</t>
  </si>
  <si>
    <t>-531080955</t>
  </si>
  <si>
    <t>505/25*12,625</t>
  </si>
  <si>
    <t>786518645</t>
  </si>
  <si>
    <t>-2026676532</t>
  </si>
  <si>
    <t>300*1,8"z peronů + nánosy</t>
  </si>
  <si>
    <t>-5137473</t>
  </si>
  <si>
    <t>9*2,5"beton</t>
  </si>
  <si>
    <t>1901,7"štěrk</t>
  </si>
  <si>
    <t>27,6+15,84+17,88+11,28"živice,nástupištní díly</t>
  </si>
  <si>
    <t>3,552"ŽS4</t>
  </si>
  <si>
    <t>-901568607</t>
  </si>
  <si>
    <t>05 - Oprava přejezdů</t>
  </si>
  <si>
    <t>Soupis:</t>
  </si>
  <si>
    <t>01 - Přejezd P2337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</si>
  <si>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</si>
  <si>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</si>
  <si>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1236411483</t>
  </si>
  <si>
    <t>0,015</t>
  </si>
  <si>
    <t>1123468632</t>
  </si>
  <si>
    <t>15*3,5*0,45*1,8</t>
  </si>
  <si>
    <t>277137633</t>
  </si>
  <si>
    <t>-1377540153</t>
  </si>
  <si>
    <t>5958125010</t>
  </si>
  <si>
    <t>Komplety s antikorozní úpravou ŽS 4 (svěrka ŽS4, šroub RS 1, matice M24, podložka Fe6)</t>
  </si>
  <si>
    <t>-1560042701</t>
  </si>
  <si>
    <t>25*4</t>
  </si>
  <si>
    <t>-1906914577</t>
  </si>
  <si>
    <t>25*2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</si>
  <si>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</si>
  <si>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</si>
  <si>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1620936184</t>
  </si>
  <si>
    <t>-467940810</t>
  </si>
  <si>
    <t>3*0,05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</si>
  <si>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</si>
  <si>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</si>
  <si>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-862788561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</si>
  <si>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</si>
  <si>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</si>
  <si>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1714857849</t>
  </si>
  <si>
    <t>5963104035</t>
  </si>
  <si>
    <t>Přejezd železobetonový kompletní sestava</t>
  </si>
  <si>
    <t>1918831688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</si>
  <si>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</si>
  <si>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</si>
  <si>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-1939103855</t>
  </si>
  <si>
    <t>5*1,2</t>
  </si>
  <si>
    <t>5913140010</t>
  </si>
  <si>
    <t>Demontáž přejezdové konstrukce se silničními panely vnější i vnitřní část. Poznámka: 1. V cenách jsou započteny náklady na demontáž a naložení na dopravní prostředek.</t>
  </si>
  <si>
    <t>161842463</t>
  </si>
  <si>
    <t>5913235010</t>
  </si>
  <si>
    <t>Dělení AB komunikace řezáním hloubky do 10 cm. Poznámka: 1. V cenách jsou započteny náklady na provedení úkolu.</t>
  </si>
  <si>
    <t>-169680237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</si>
  <si>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</si>
  <si>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</si>
  <si>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-395144589</t>
  </si>
  <si>
    <t>4*6*2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</si>
  <si>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</si>
  <si>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</si>
  <si>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-1472718106</t>
  </si>
  <si>
    <t>3*6*2</t>
  </si>
  <si>
    <t>5963146010</t>
  </si>
  <si>
    <t>Asfaltový beton ACL 16S 50/70 hrubozrnný-ložní vrstva</t>
  </si>
  <si>
    <t>-389811383</t>
  </si>
  <si>
    <t>3*6*2*0,15*2,3</t>
  </si>
  <si>
    <t>-1166537641</t>
  </si>
  <si>
    <t>3*6*2*0,05*2,3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</si>
  <si>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</si>
  <si>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Sborník UOŽI 01 2019</t>
  </si>
  <si>
    <t>-677435415</t>
  </si>
  <si>
    <t>12,42+4,140"živice nová</t>
  </si>
  <si>
    <t>48*0,2*2,3"živice stará</t>
  </si>
  <si>
    <t>42,525*2"šrěrk starý a nový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</si>
  <si>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</si>
  <si>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</si>
  <si>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-289520946</t>
  </si>
  <si>
    <t>6,6"přejezd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</si>
  <si>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</si>
  <si>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803945053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</si>
  <si>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</si>
  <si>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</si>
  <si>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736769077</t>
  </si>
  <si>
    <t>42,525"Starý štěrk</t>
  </si>
  <si>
    <t>9909000200</t>
  </si>
  <si>
    <t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</si>
  <si>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1101367892</t>
  </si>
  <si>
    <t>22,08"živice</t>
  </si>
  <si>
    <t>971588528</t>
  </si>
  <si>
    <t>033111001</t>
  </si>
  <si>
    <t>Provozní vlivy Výluka silničního provozu se zajištěním objížďky</t>
  </si>
  <si>
    <t>soubor</t>
  </si>
  <si>
    <t>1046652712</t>
  </si>
  <si>
    <t>02 - Přejezd P2346</t>
  </si>
  <si>
    <t>-383110513</t>
  </si>
  <si>
    <t>-138218296</t>
  </si>
  <si>
    <t>-1213173992</t>
  </si>
  <si>
    <t>-986129185</t>
  </si>
  <si>
    <t>1046533536</t>
  </si>
  <si>
    <t>1834162709</t>
  </si>
  <si>
    <t>-1959801569</t>
  </si>
  <si>
    <t>-1597463467</t>
  </si>
  <si>
    <t>2140614233</t>
  </si>
  <si>
    <t>-1451655988</t>
  </si>
  <si>
    <t>482601015</t>
  </si>
  <si>
    <t>78243694</t>
  </si>
  <si>
    <t>1097645486</t>
  </si>
  <si>
    <t>1647015428</t>
  </si>
  <si>
    <t>1373776361</t>
  </si>
  <si>
    <t>1189951185</t>
  </si>
  <si>
    <t>-1751109591</t>
  </si>
  <si>
    <t>445368723</t>
  </si>
  <si>
    <t>5964129000</t>
  </si>
  <si>
    <t>Odvodňovací ECO žlaby betonové</t>
  </si>
  <si>
    <t>-1320768850</t>
  </si>
  <si>
    <t>7"6+čisticí kus, Monoblok 200</t>
  </si>
  <si>
    <t>1524773779</t>
  </si>
  <si>
    <t>7*0,5*0,3</t>
  </si>
  <si>
    <t>5914035560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</si>
  <si>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</si>
  <si>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-1668812333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</si>
  <si>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</si>
  <si>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</si>
  <si>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-1406938406</t>
  </si>
  <si>
    <t>7*0,5*0,5</t>
  </si>
  <si>
    <t>-1540916841</t>
  </si>
  <si>
    <t>-917795830</t>
  </si>
  <si>
    <t>1117321465</t>
  </si>
  <si>
    <t>763951750</t>
  </si>
  <si>
    <t>1,75*1,8"pro žlab</t>
  </si>
  <si>
    <t>-2113737628</t>
  </si>
  <si>
    <t>1849573446</t>
  </si>
  <si>
    <t>-592045671</t>
  </si>
  <si>
    <t>06 - VRN</t>
  </si>
  <si>
    <t>VRN - Vedlejší rozpočtové náklady</t>
  </si>
  <si>
    <t>Vedlejší rozpočtové náklady</t>
  </si>
  <si>
    <t>022101001</t>
  </si>
  <si>
    <t>Geodetické práce Geodetické práce před opravou</t>
  </si>
  <si>
    <t>1683868233</t>
  </si>
  <si>
    <t>022101011</t>
  </si>
  <si>
    <t>Geodetické práce Geodetické práce v průběhu opravy</t>
  </si>
  <si>
    <t>1819593300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</si>
  <si>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</si>
  <si>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</si>
  <si>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23094656</t>
  </si>
  <si>
    <t>2,5</t>
  </si>
  <si>
    <t>024101001</t>
  </si>
  <si>
    <t>Inženýrská činnost střežení pracovní skupiny zaměstnanců</t>
  </si>
  <si>
    <t>-1626021053</t>
  </si>
  <si>
    <t>1"strážní služba</t>
  </si>
  <si>
    <t>031111051</t>
  </si>
  <si>
    <t>Zařízení a vybavení staveniště pronájem ploch</t>
  </si>
  <si>
    <t>-1099783370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</si>
</sst>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0" t="s">
        <v>14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2"/>
      <c r="AQ5" s="22"/>
      <c r="AR5" s="20"/>
      <c r="BE5" s="28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2" t="s">
        <v>17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2"/>
      <c r="AQ6" s="22"/>
      <c r="AR6" s="20"/>
      <c r="BE6" s="28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8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8"/>
      <c r="BS13" s="17" t="s">
        <v>6</v>
      </c>
    </row>
    <row r="14" spans="1:74" ht="12.75">
      <c r="B14" s="21"/>
      <c r="C14" s="22"/>
      <c r="D14" s="22"/>
      <c r="E14" s="293" t="s">
        <v>29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8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8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8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8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8"/>
    </row>
    <row r="23" spans="1:71" s="1" customFormat="1" ht="16.5" customHeight="1">
      <c r="B23" s="21"/>
      <c r="C23" s="22"/>
      <c r="D23" s="22"/>
      <c r="E23" s="295" t="s">
        <v>1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2"/>
      <c r="AP23" s="22"/>
      <c r="AQ23" s="22"/>
      <c r="AR23" s="20"/>
      <c r="BE23" s="28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8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9">
        <f>ROUND(AG94,2)</f>
        <v>0</v>
      </c>
      <c r="AL26" s="280"/>
      <c r="AM26" s="280"/>
      <c r="AN26" s="280"/>
      <c r="AO26" s="280"/>
      <c r="AP26" s="36"/>
      <c r="AQ26" s="36"/>
      <c r="AR26" s="39"/>
      <c r="BE26" s="28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1" t="s">
        <v>36</v>
      </c>
      <c r="M28" s="281"/>
      <c r="N28" s="281"/>
      <c r="O28" s="281"/>
      <c r="P28" s="281"/>
      <c r="Q28" s="36"/>
      <c r="R28" s="36"/>
      <c r="S28" s="36"/>
      <c r="T28" s="36"/>
      <c r="U28" s="36"/>
      <c r="V28" s="36"/>
      <c r="W28" s="281" t="s">
        <v>37</v>
      </c>
      <c r="X28" s="281"/>
      <c r="Y28" s="281"/>
      <c r="Z28" s="281"/>
      <c r="AA28" s="281"/>
      <c r="AB28" s="281"/>
      <c r="AC28" s="281"/>
      <c r="AD28" s="281"/>
      <c r="AE28" s="281"/>
      <c r="AF28" s="36"/>
      <c r="AG28" s="36"/>
      <c r="AH28" s="36"/>
      <c r="AI28" s="36"/>
      <c r="AJ28" s="36"/>
      <c r="AK28" s="281" t="s">
        <v>38</v>
      </c>
      <c r="AL28" s="281"/>
      <c r="AM28" s="281"/>
      <c r="AN28" s="281"/>
      <c r="AO28" s="281"/>
      <c r="AP28" s="36"/>
      <c r="AQ28" s="36"/>
      <c r="AR28" s="39"/>
      <c r="BE28" s="288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74">
        <v>0.21</v>
      </c>
      <c r="M29" s="273"/>
      <c r="N29" s="273"/>
      <c r="O29" s="273"/>
      <c r="P29" s="273"/>
      <c r="Q29" s="41"/>
      <c r="R29" s="41"/>
      <c r="S29" s="41"/>
      <c r="T29" s="41"/>
      <c r="U29" s="41"/>
      <c r="V29" s="41"/>
      <c r="W29" s="272">
        <f>ROUND(AZ94, 2)</f>
        <v>0</v>
      </c>
      <c r="X29" s="273"/>
      <c r="Y29" s="273"/>
      <c r="Z29" s="273"/>
      <c r="AA29" s="273"/>
      <c r="AB29" s="273"/>
      <c r="AC29" s="273"/>
      <c r="AD29" s="273"/>
      <c r="AE29" s="273"/>
      <c r="AF29" s="41"/>
      <c r="AG29" s="41"/>
      <c r="AH29" s="41"/>
      <c r="AI29" s="41"/>
      <c r="AJ29" s="41"/>
      <c r="AK29" s="272">
        <f>ROUND(AV94, 2)</f>
        <v>0</v>
      </c>
      <c r="AL29" s="273"/>
      <c r="AM29" s="273"/>
      <c r="AN29" s="273"/>
      <c r="AO29" s="273"/>
      <c r="AP29" s="41"/>
      <c r="AQ29" s="41"/>
      <c r="AR29" s="42"/>
      <c r="BE29" s="289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74">
        <v>0.15</v>
      </c>
      <c r="M30" s="273"/>
      <c r="N30" s="273"/>
      <c r="O30" s="273"/>
      <c r="P30" s="273"/>
      <c r="Q30" s="41"/>
      <c r="R30" s="41"/>
      <c r="S30" s="41"/>
      <c r="T30" s="41"/>
      <c r="U30" s="41"/>
      <c r="V30" s="41"/>
      <c r="W30" s="272">
        <f>ROUND(BA94, 2)</f>
        <v>0</v>
      </c>
      <c r="X30" s="273"/>
      <c r="Y30" s="273"/>
      <c r="Z30" s="273"/>
      <c r="AA30" s="273"/>
      <c r="AB30" s="273"/>
      <c r="AC30" s="273"/>
      <c r="AD30" s="273"/>
      <c r="AE30" s="273"/>
      <c r="AF30" s="41"/>
      <c r="AG30" s="41"/>
      <c r="AH30" s="41"/>
      <c r="AI30" s="41"/>
      <c r="AJ30" s="41"/>
      <c r="AK30" s="272">
        <f>ROUND(AW94, 2)</f>
        <v>0</v>
      </c>
      <c r="AL30" s="273"/>
      <c r="AM30" s="273"/>
      <c r="AN30" s="273"/>
      <c r="AO30" s="273"/>
      <c r="AP30" s="41"/>
      <c r="AQ30" s="41"/>
      <c r="AR30" s="42"/>
      <c r="BE30" s="289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74">
        <v>0.21</v>
      </c>
      <c r="M31" s="273"/>
      <c r="N31" s="273"/>
      <c r="O31" s="273"/>
      <c r="P31" s="273"/>
      <c r="Q31" s="41"/>
      <c r="R31" s="41"/>
      <c r="S31" s="41"/>
      <c r="T31" s="41"/>
      <c r="U31" s="41"/>
      <c r="V31" s="41"/>
      <c r="W31" s="272">
        <f>ROUND(BB94, 2)</f>
        <v>0</v>
      </c>
      <c r="X31" s="273"/>
      <c r="Y31" s="273"/>
      <c r="Z31" s="273"/>
      <c r="AA31" s="273"/>
      <c r="AB31" s="273"/>
      <c r="AC31" s="273"/>
      <c r="AD31" s="273"/>
      <c r="AE31" s="273"/>
      <c r="AF31" s="41"/>
      <c r="AG31" s="41"/>
      <c r="AH31" s="41"/>
      <c r="AI31" s="41"/>
      <c r="AJ31" s="41"/>
      <c r="AK31" s="272">
        <v>0</v>
      </c>
      <c r="AL31" s="273"/>
      <c r="AM31" s="273"/>
      <c r="AN31" s="273"/>
      <c r="AO31" s="273"/>
      <c r="AP31" s="41"/>
      <c r="AQ31" s="41"/>
      <c r="AR31" s="42"/>
      <c r="BE31" s="289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74">
        <v>0.15</v>
      </c>
      <c r="M32" s="273"/>
      <c r="N32" s="273"/>
      <c r="O32" s="273"/>
      <c r="P32" s="273"/>
      <c r="Q32" s="41"/>
      <c r="R32" s="41"/>
      <c r="S32" s="41"/>
      <c r="T32" s="41"/>
      <c r="U32" s="41"/>
      <c r="V32" s="41"/>
      <c r="W32" s="272">
        <f>ROUND(BC94, 2)</f>
        <v>0</v>
      </c>
      <c r="X32" s="273"/>
      <c r="Y32" s="273"/>
      <c r="Z32" s="273"/>
      <c r="AA32" s="273"/>
      <c r="AB32" s="273"/>
      <c r="AC32" s="273"/>
      <c r="AD32" s="273"/>
      <c r="AE32" s="273"/>
      <c r="AF32" s="41"/>
      <c r="AG32" s="41"/>
      <c r="AH32" s="41"/>
      <c r="AI32" s="41"/>
      <c r="AJ32" s="41"/>
      <c r="AK32" s="272">
        <v>0</v>
      </c>
      <c r="AL32" s="273"/>
      <c r="AM32" s="273"/>
      <c r="AN32" s="273"/>
      <c r="AO32" s="273"/>
      <c r="AP32" s="41"/>
      <c r="AQ32" s="41"/>
      <c r="AR32" s="42"/>
      <c r="BE32" s="289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74">
        <v>0</v>
      </c>
      <c r="M33" s="273"/>
      <c r="N33" s="273"/>
      <c r="O33" s="273"/>
      <c r="P33" s="273"/>
      <c r="Q33" s="41"/>
      <c r="R33" s="41"/>
      <c r="S33" s="41"/>
      <c r="T33" s="41"/>
      <c r="U33" s="41"/>
      <c r="V33" s="41"/>
      <c r="W33" s="272">
        <f>ROUND(BD94, 2)</f>
        <v>0</v>
      </c>
      <c r="X33" s="273"/>
      <c r="Y33" s="273"/>
      <c r="Z33" s="273"/>
      <c r="AA33" s="273"/>
      <c r="AB33" s="273"/>
      <c r="AC33" s="273"/>
      <c r="AD33" s="273"/>
      <c r="AE33" s="273"/>
      <c r="AF33" s="41"/>
      <c r="AG33" s="41"/>
      <c r="AH33" s="41"/>
      <c r="AI33" s="41"/>
      <c r="AJ33" s="41"/>
      <c r="AK33" s="272">
        <v>0</v>
      </c>
      <c r="AL33" s="273"/>
      <c r="AM33" s="273"/>
      <c r="AN33" s="273"/>
      <c r="AO33" s="273"/>
      <c r="AP33" s="41"/>
      <c r="AQ33" s="41"/>
      <c r="AR33" s="42"/>
      <c r="BE33" s="28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8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86" t="s">
        <v>47</v>
      </c>
      <c r="Y35" s="284"/>
      <c r="Z35" s="284"/>
      <c r="AA35" s="284"/>
      <c r="AB35" s="284"/>
      <c r="AC35" s="45"/>
      <c r="AD35" s="45"/>
      <c r="AE35" s="45"/>
      <c r="AF35" s="45"/>
      <c r="AG35" s="45"/>
      <c r="AH35" s="45"/>
      <c r="AI35" s="45"/>
      <c r="AJ35" s="45"/>
      <c r="AK35" s="283">
        <f>SUM(AK26:AK33)</f>
        <v>0</v>
      </c>
      <c r="AL35" s="284"/>
      <c r="AM35" s="284"/>
      <c r="AN35" s="284"/>
      <c r="AO35" s="28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6" t="str">
        <f>K6</f>
        <v>11 - Oprava trati v úseku Chrášťany - Domoušice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8" t="str">
        <f>IF(AN8= "","",AN8)</f>
        <v>10. 2. 2021</v>
      </c>
      <c r="AN87" s="27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Ing. Aleš Bednář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57" t="str">
        <f>IF(E17="","",E17)</f>
        <v xml:space="preserve"> </v>
      </c>
      <c r="AN89" s="258"/>
      <c r="AO89" s="258"/>
      <c r="AP89" s="258"/>
      <c r="AQ89" s="36"/>
      <c r="AR89" s="39"/>
      <c r="AS89" s="251" t="s">
        <v>55</v>
      </c>
      <c r="AT89" s="25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57" t="str">
        <f>IF(E20="","",E20)</f>
        <v>Jan Marušák</v>
      </c>
      <c r="AN90" s="258"/>
      <c r="AO90" s="258"/>
      <c r="AP90" s="258"/>
      <c r="AQ90" s="36"/>
      <c r="AR90" s="39"/>
      <c r="AS90" s="253"/>
      <c r="AT90" s="25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55"/>
      <c r="AT91" s="25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59" t="s">
        <v>56</v>
      </c>
      <c r="D92" s="260"/>
      <c r="E92" s="260"/>
      <c r="F92" s="260"/>
      <c r="G92" s="260"/>
      <c r="H92" s="73"/>
      <c r="I92" s="262" t="s">
        <v>57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1" t="s">
        <v>58</v>
      </c>
      <c r="AH92" s="260"/>
      <c r="AI92" s="260"/>
      <c r="AJ92" s="260"/>
      <c r="AK92" s="260"/>
      <c r="AL92" s="260"/>
      <c r="AM92" s="260"/>
      <c r="AN92" s="262" t="s">
        <v>59</v>
      </c>
      <c r="AO92" s="260"/>
      <c r="AP92" s="263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7">
        <f>ROUND(AG95+SUM(AG96:AG99)+AG102,2)</f>
        <v>0</v>
      </c>
      <c r="AH94" s="267"/>
      <c r="AI94" s="267"/>
      <c r="AJ94" s="267"/>
      <c r="AK94" s="267"/>
      <c r="AL94" s="267"/>
      <c r="AM94" s="267"/>
      <c r="AN94" s="268">
        <f t="shared" ref="AN94:AN102" si="0">SUM(AG94,AT94)</f>
        <v>0</v>
      </c>
      <c r="AO94" s="268"/>
      <c r="AP94" s="268"/>
      <c r="AQ94" s="85" t="s">
        <v>1</v>
      </c>
      <c r="AR94" s="86"/>
      <c r="AS94" s="87">
        <f>ROUND(AS95+SUM(AS96:AS99)+AS102,2)</f>
        <v>0</v>
      </c>
      <c r="AT94" s="88">
        <f t="shared" ref="AT94:AT102" si="1">ROUND(SUM(AV94:AW94),2)</f>
        <v>0</v>
      </c>
      <c r="AU94" s="89">
        <f>ROUND(AU95+SUM(AU96:AU99)+AU102,5)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ROUND(AZ95+SUM(AZ96:AZ99)+AZ102,2)</f>
        <v>0</v>
      </c>
      <c r="BA94" s="88">
        <f>ROUND(BA95+SUM(BA96:BA99)+BA102,2)</f>
        <v>0</v>
      </c>
      <c r="BB94" s="88">
        <f>ROUND(BB95+SUM(BB96:BB99)+BB102,2)</f>
        <v>0</v>
      </c>
      <c r="BC94" s="88">
        <f>ROUND(BC95+SUM(BC96:BC99)+BC102,2)</f>
        <v>0</v>
      </c>
      <c r="BD94" s="90">
        <f>ROUND(BD95+SUM(BD96:BD99)+BD102,2)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24.75" customHeight="1">
      <c r="A95" s="93" t="s">
        <v>79</v>
      </c>
      <c r="B95" s="94"/>
      <c r="C95" s="95"/>
      <c r="D95" s="264" t="s">
        <v>80</v>
      </c>
      <c r="E95" s="264"/>
      <c r="F95" s="264"/>
      <c r="G95" s="264"/>
      <c r="H95" s="264"/>
      <c r="I95" s="96"/>
      <c r="J95" s="264" t="s">
        <v>81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5">
        <f>'01 - Oprava trati Hořesed...'!J30</f>
        <v>0</v>
      </c>
      <c r="AH95" s="266"/>
      <c r="AI95" s="266"/>
      <c r="AJ95" s="266"/>
      <c r="AK95" s="266"/>
      <c r="AL95" s="266"/>
      <c r="AM95" s="266"/>
      <c r="AN95" s="265">
        <f t="shared" si="0"/>
        <v>0</v>
      </c>
      <c r="AO95" s="266"/>
      <c r="AP95" s="266"/>
      <c r="AQ95" s="97" t="s">
        <v>82</v>
      </c>
      <c r="AR95" s="98"/>
      <c r="AS95" s="99">
        <v>0</v>
      </c>
      <c r="AT95" s="100">
        <f t="shared" si="1"/>
        <v>0</v>
      </c>
      <c r="AU95" s="101">
        <f>'01 - Oprava trati Hořesed...'!P119</f>
        <v>0</v>
      </c>
      <c r="AV95" s="100">
        <f>'01 - Oprava trati Hořesed...'!J33</f>
        <v>0</v>
      </c>
      <c r="AW95" s="100">
        <f>'01 - Oprava trati Hořesed...'!J34</f>
        <v>0</v>
      </c>
      <c r="AX95" s="100">
        <f>'01 - Oprava trati Hořesed...'!J35</f>
        <v>0</v>
      </c>
      <c r="AY95" s="100">
        <f>'01 - Oprava trati Hořesed...'!J36</f>
        <v>0</v>
      </c>
      <c r="AZ95" s="100">
        <f>'01 - Oprava trati Hořesed...'!F33</f>
        <v>0</v>
      </c>
      <c r="BA95" s="100">
        <f>'01 - Oprava trati Hořesed...'!F34</f>
        <v>0</v>
      </c>
      <c r="BB95" s="100">
        <f>'01 - Oprava trati Hořesed...'!F35</f>
        <v>0</v>
      </c>
      <c r="BC95" s="100">
        <f>'01 - Oprava trati Hořesed...'!F36</f>
        <v>0</v>
      </c>
      <c r="BD95" s="102">
        <f>'01 - Oprava trati Hořesed...'!F37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24.75" customHeight="1">
      <c r="A96" s="93" t="s">
        <v>79</v>
      </c>
      <c r="B96" s="94"/>
      <c r="C96" s="95"/>
      <c r="D96" s="264" t="s">
        <v>86</v>
      </c>
      <c r="E96" s="264"/>
      <c r="F96" s="264"/>
      <c r="G96" s="264"/>
      <c r="H96" s="264"/>
      <c r="I96" s="96"/>
      <c r="J96" s="264" t="s">
        <v>87</v>
      </c>
      <c r="K96" s="264"/>
      <c r="L96" s="264"/>
      <c r="M96" s="264"/>
      <c r="N96" s="264"/>
      <c r="O96" s="264"/>
      <c r="P96" s="264"/>
      <c r="Q96" s="264"/>
      <c r="R96" s="264"/>
      <c r="S96" s="264"/>
      <c r="T96" s="264"/>
      <c r="U96" s="264"/>
      <c r="V96" s="264"/>
      <c r="W96" s="264"/>
      <c r="X96" s="264"/>
      <c r="Y96" s="264"/>
      <c r="Z96" s="264"/>
      <c r="AA96" s="264"/>
      <c r="AB96" s="264"/>
      <c r="AC96" s="264"/>
      <c r="AD96" s="264"/>
      <c r="AE96" s="264"/>
      <c r="AF96" s="264"/>
      <c r="AG96" s="265">
        <f>'02 - Oprava trati Mutějov...'!J30</f>
        <v>0</v>
      </c>
      <c r="AH96" s="266"/>
      <c r="AI96" s="266"/>
      <c r="AJ96" s="266"/>
      <c r="AK96" s="266"/>
      <c r="AL96" s="266"/>
      <c r="AM96" s="266"/>
      <c r="AN96" s="265">
        <f t="shared" si="0"/>
        <v>0</v>
      </c>
      <c r="AO96" s="266"/>
      <c r="AP96" s="266"/>
      <c r="AQ96" s="97" t="s">
        <v>82</v>
      </c>
      <c r="AR96" s="98"/>
      <c r="AS96" s="99">
        <v>0</v>
      </c>
      <c r="AT96" s="100">
        <f t="shared" si="1"/>
        <v>0</v>
      </c>
      <c r="AU96" s="101">
        <f>'02 - Oprava trati Mutějov...'!P119</f>
        <v>0</v>
      </c>
      <c r="AV96" s="100">
        <f>'02 - Oprava trati Mutějov...'!J33</f>
        <v>0</v>
      </c>
      <c r="AW96" s="100">
        <f>'02 - Oprava trati Mutějov...'!J34</f>
        <v>0</v>
      </c>
      <c r="AX96" s="100">
        <f>'02 - Oprava trati Mutějov...'!J35</f>
        <v>0</v>
      </c>
      <c r="AY96" s="100">
        <f>'02 - Oprava trati Mutějov...'!J36</f>
        <v>0</v>
      </c>
      <c r="AZ96" s="100">
        <f>'02 - Oprava trati Mutějov...'!F33</f>
        <v>0</v>
      </c>
      <c r="BA96" s="100">
        <f>'02 - Oprava trati Mutějov...'!F34</f>
        <v>0</v>
      </c>
      <c r="BB96" s="100">
        <f>'02 - Oprava trati Mutějov...'!F35</f>
        <v>0</v>
      </c>
      <c r="BC96" s="100">
        <f>'02 - Oprava trati Mutějov...'!F36</f>
        <v>0</v>
      </c>
      <c r="BD96" s="102">
        <f>'02 - Oprava trati Mutějov...'!F37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24.75" customHeight="1">
      <c r="A97" s="93" t="s">
        <v>79</v>
      </c>
      <c r="B97" s="94"/>
      <c r="C97" s="95"/>
      <c r="D97" s="264" t="s">
        <v>89</v>
      </c>
      <c r="E97" s="264"/>
      <c r="F97" s="264"/>
      <c r="G97" s="264"/>
      <c r="H97" s="264"/>
      <c r="I97" s="96"/>
      <c r="J97" s="264" t="s">
        <v>90</v>
      </c>
      <c r="K97" s="264"/>
      <c r="L97" s="264"/>
      <c r="M97" s="264"/>
      <c r="N97" s="264"/>
      <c r="O97" s="264"/>
      <c r="P97" s="264"/>
      <c r="Q97" s="264"/>
      <c r="R97" s="264"/>
      <c r="S97" s="264"/>
      <c r="T97" s="264"/>
      <c r="U97" s="264"/>
      <c r="V97" s="264"/>
      <c r="W97" s="264"/>
      <c r="X97" s="264"/>
      <c r="Y97" s="264"/>
      <c r="Z97" s="264"/>
      <c r="AA97" s="264"/>
      <c r="AB97" s="264"/>
      <c r="AC97" s="264"/>
      <c r="AD97" s="264"/>
      <c r="AE97" s="264"/>
      <c r="AF97" s="264"/>
      <c r="AG97" s="265">
        <f>'03 - Oprava staničních ko...'!J30</f>
        <v>0</v>
      </c>
      <c r="AH97" s="266"/>
      <c r="AI97" s="266"/>
      <c r="AJ97" s="266"/>
      <c r="AK97" s="266"/>
      <c r="AL97" s="266"/>
      <c r="AM97" s="266"/>
      <c r="AN97" s="265">
        <f t="shared" si="0"/>
        <v>0</v>
      </c>
      <c r="AO97" s="266"/>
      <c r="AP97" s="266"/>
      <c r="AQ97" s="97" t="s">
        <v>82</v>
      </c>
      <c r="AR97" s="98"/>
      <c r="AS97" s="99">
        <v>0</v>
      </c>
      <c r="AT97" s="100">
        <f t="shared" si="1"/>
        <v>0</v>
      </c>
      <c r="AU97" s="101">
        <f>'03 - Oprava staničních ko...'!P119</f>
        <v>0</v>
      </c>
      <c r="AV97" s="100">
        <f>'03 - Oprava staničních ko...'!J33</f>
        <v>0</v>
      </c>
      <c r="AW97" s="100">
        <f>'03 - Oprava staničních ko...'!J34</f>
        <v>0</v>
      </c>
      <c r="AX97" s="100">
        <f>'03 - Oprava staničních ko...'!J35</f>
        <v>0</v>
      </c>
      <c r="AY97" s="100">
        <f>'03 - Oprava staničních ko...'!J36</f>
        <v>0</v>
      </c>
      <c r="AZ97" s="100">
        <f>'03 - Oprava staničních ko...'!F33</f>
        <v>0</v>
      </c>
      <c r="BA97" s="100">
        <f>'03 - Oprava staničních ko...'!F34</f>
        <v>0</v>
      </c>
      <c r="BB97" s="100">
        <f>'03 - Oprava staničních ko...'!F35</f>
        <v>0</v>
      </c>
      <c r="BC97" s="100">
        <f>'03 - Oprava staničních ko...'!F36</f>
        <v>0</v>
      </c>
      <c r="BD97" s="102">
        <f>'03 - Oprava staničních ko...'!F37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16.5" customHeight="1">
      <c r="A98" s="93" t="s">
        <v>79</v>
      </c>
      <c r="B98" s="94"/>
      <c r="C98" s="95"/>
      <c r="D98" s="264" t="s">
        <v>92</v>
      </c>
      <c r="E98" s="264"/>
      <c r="F98" s="264"/>
      <c r="G98" s="264"/>
      <c r="H98" s="264"/>
      <c r="I98" s="96"/>
      <c r="J98" s="264" t="s">
        <v>93</v>
      </c>
      <c r="K98" s="264"/>
      <c r="L98" s="264"/>
      <c r="M98" s="264"/>
      <c r="N98" s="264"/>
      <c r="O98" s="264"/>
      <c r="P98" s="264"/>
      <c r="Q98" s="264"/>
      <c r="R98" s="264"/>
      <c r="S98" s="264"/>
      <c r="T98" s="264"/>
      <c r="U98" s="264"/>
      <c r="V98" s="264"/>
      <c r="W98" s="264"/>
      <c r="X98" s="264"/>
      <c r="Y98" s="264"/>
      <c r="Z98" s="264"/>
      <c r="AA98" s="264"/>
      <c r="AB98" s="264"/>
      <c r="AC98" s="264"/>
      <c r="AD98" s="264"/>
      <c r="AE98" s="264"/>
      <c r="AF98" s="264"/>
      <c r="AG98" s="265">
        <f>'04 - Oprava staničních ko...'!J30</f>
        <v>0</v>
      </c>
      <c r="AH98" s="266"/>
      <c r="AI98" s="266"/>
      <c r="AJ98" s="266"/>
      <c r="AK98" s="266"/>
      <c r="AL98" s="266"/>
      <c r="AM98" s="266"/>
      <c r="AN98" s="265">
        <f t="shared" si="0"/>
        <v>0</v>
      </c>
      <c r="AO98" s="266"/>
      <c r="AP98" s="266"/>
      <c r="AQ98" s="97" t="s">
        <v>82</v>
      </c>
      <c r="AR98" s="98"/>
      <c r="AS98" s="99">
        <v>0</v>
      </c>
      <c r="AT98" s="100">
        <f t="shared" si="1"/>
        <v>0</v>
      </c>
      <c r="AU98" s="101">
        <f>'04 - Oprava staničních ko...'!P119</f>
        <v>0</v>
      </c>
      <c r="AV98" s="100">
        <f>'04 - Oprava staničních ko...'!J33</f>
        <v>0</v>
      </c>
      <c r="AW98" s="100">
        <f>'04 - Oprava staničních ko...'!J34</f>
        <v>0</v>
      </c>
      <c r="AX98" s="100">
        <f>'04 - Oprava staničních ko...'!J35</f>
        <v>0</v>
      </c>
      <c r="AY98" s="100">
        <f>'04 - Oprava staničních ko...'!J36</f>
        <v>0</v>
      </c>
      <c r="AZ98" s="100">
        <f>'04 - Oprava staničních ko...'!F33</f>
        <v>0</v>
      </c>
      <c r="BA98" s="100">
        <f>'04 - Oprava staničních ko...'!F34</f>
        <v>0</v>
      </c>
      <c r="BB98" s="100">
        <f>'04 - Oprava staničních ko...'!F35</f>
        <v>0</v>
      </c>
      <c r="BC98" s="100">
        <f>'04 - Oprava staničních ko...'!F36</f>
        <v>0</v>
      </c>
      <c r="BD98" s="102">
        <f>'04 - Oprava staničních ko...'!F37</f>
        <v>0</v>
      </c>
      <c r="BT98" s="103" t="s">
        <v>83</v>
      </c>
      <c r="BV98" s="103" t="s">
        <v>77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7" customFormat="1" ht="16.5" customHeight="1">
      <c r="B99" s="94"/>
      <c r="C99" s="95"/>
      <c r="D99" s="264" t="s">
        <v>95</v>
      </c>
      <c r="E99" s="264"/>
      <c r="F99" s="264"/>
      <c r="G99" s="264"/>
      <c r="H99" s="264"/>
      <c r="I99" s="96"/>
      <c r="J99" s="264" t="s">
        <v>96</v>
      </c>
      <c r="K99" s="264"/>
      <c r="L99" s="264"/>
      <c r="M99" s="264"/>
      <c r="N99" s="264"/>
      <c r="O99" s="264"/>
      <c r="P99" s="264"/>
      <c r="Q99" s="264"/>
      <c r="R99" s="264"/>
      <c r="S99" s="264"/>
      <c r="T99" s="264"/>
      <c r="U99" s="264"/>
      <c r="V99" s="264"/>
      <c r="W99" s="264"/>
      <c r="X99" s="264"/>
      <c r="Y99" s="264"/>
      <c r="Z99" s="264"/>
      <c r="AA99" s="264"/>
      <c r="AB99" s="264"/>
      <c r="AC99" s="264"/>
      <c r="AD99" s="264"/>
      <c r="AE99" s="264"/>
      <c r="AF99" s="264"/>
      <c r="AG99" s="275">
        <f>ROUND(SUM(AG100:AG101),2)</f>
        <v>0</v>
      </c>
      <c r="AH99" s="266"/>
      <c r="AI99" s="266"/>
      <c r="AJ99" s="266"/>
      <c r="AK99" s="266"/>
      <c r="AL99" s="266"/>
      <c r="AM99" s="266"/>
      <c r="AN99" s="265">
        <f t="shared" si="0"/>
        <v>0</v>
      </c>
      <c r="AO99" s="266"/>
      <c r="AP99" s="266"/>
      <c r="AQ99" s="97" t="s">
        <v>82</v>
      </c>
      <c r="AR99" s="98"/>
      <c r="AS99" s="99">
        <f>ROUND(SUM(AS100:AS101),2)</f>
        <v>0</v>
      </c>
      <c r="AT99" s="100">
        <f t="shared" si="1"/>
        <v>0</v>
      </c>
      <c r="AU99" s="101">
        <f>ROUND(SUM(AU100:AU101),5)</f>
        <v>0</v>
      </c>
      <c r="AV99" s="100">
        <f>ROUND(AZ99*L29,2)</f>
        <v>0</v>
      </c>
      <c r="AW99" s="100">
        <f>ROUND(BA99*L30,2)</f>
        <v>0</v>
      </c>
      <c r="AX99" s="100">
        <f>ROUND(BB99*L29,2)</f>
        <v>0</v>
      </c>
      <c r="AY99" s="100">
        <f>ROUND(BC99*L30,2)</f>
        <v>0</v>
      </c>
      <c r="AZ99" s="100">
        <f>ROUND(SUM(AZ100:AZ101),2)</f>
        <v>0</v>
      </c>
      <c r="BA99" s="100">
        <f>ROUND(SUM(BA100:BA101),2)</f>
        <v>0</v>
      </c>
      <c r="BB99" s="100">
        <f>ROUND(SUM(BB100:BB101),2)</f>
        <v>0</v>
      </c>
      <c r="BC99" s="100">
        <f>ROUND(SUM(BC100:BC101),2)</f>
        <v>0</v>
      </c>
      <c r="BD99" s="102">
        <f>ROUND(SUM(BD100:BD101),2)</f>
        <v>0</v>
      </c>
      <c r="BS99" s="103" t="s">
        <v>74</v>
      </c>
      <c r="BT99" s="103" t="s">
        <v>83</v>
      </c>
      <c r="BU99" s="103" t="s">
        <v>76</v>
      </c>
      <c r="BV99" s="103" t="s">
        <v>77</v>
      </c>
      <c r="BW99" s="103" t="s">
        <v>97</v>
      </c>
      <c r="BX99" s="103" t="s">
        <v>5</v>
      </c>
      <c r="CL99" s="103" t="s">
        <v>1</v>
      </c>
      <c r="CM99" s="103" t="s">
        <v>85</v>
      </c>
    </row>
    <row r="100" spans="1:91" s="4" customFormat="1" ht="16.5" customHeight="1">
      <c r="A100" s="93" t="s">
        <v>79</v>
      </c>
      <c r="B100" s="58"/>
      <c r="C100" s="104"/>
      <c r="D100" s="104"/>
      <c r="E100" s="271" t="s">
        <v>80</v>
      </c>
      <c r="F100" s="271"/>
      <c r="G100" s="271"/>
      <c r="H100" s="271"/>
      <c r="I100" s="271"/>
      <c r="J100" s="104"/>
      <c r="K100" s="271" t="s">
        <v>98</v>
      </c>
      <c r="L100" s="271"/>
      <c r="M100" s="271"/>
      <c r="N100" s="271"/>
      <c r="O100" s="271"/>
      <c r="P100" s="271"/>
      <c r="Q100" s="271"/>
      <c r="R100" s="271"/>
      <c r="S100" s="271"/>
      <c r="T100" s="271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F100" s="271"/>
      <c r="AG100" s="269">
        <f>'01 - Přejezd P2337'!J32</f>
        <v>0</v>
      </c>
      <c r="AH100" s="270"/>
      <c r="AI100" s="270"/>
      <c r="AJ100" s="270"/>
      <c r="AK100" s="270"/>
      <c r="AL100" s="270"/>
      <c r="AM100" s="270"/>
      <c r="AN100" s="269">
        <f t="shared" si="0"/>
        <v>0</v>
      </c>
      <c r="AO100" s="270"/>
      <c r="AP100" s="270"/>
      <c r="AQ100" s="105" t="s">
        <v>99</v>
      </c>
      <c r="AR100" s="60"/>
      <c r="AS100" s="106">
        <v>0</v>
      </c>
      <c r="AT100" s="107">
        <f t="shared" si="1"/>
        <v>0</v>
      </c>
      <c r="AU100" s="108">
        <f>'01 - Přejezd P2337'!P123</f>
        <v>0</v>
      </c>
      <c r="AV100" s="107">
        <f>'01 - Přejezd P2337'!J35</f>
        <v>0</v>
      </c>
      <c r="AW100" s="107">
        <f>'01 - Přejezd P2337'!J36</f>
        <v>0</v>
      </c>
      <c r="AX100" s="107">
        <f>'01 - Přejezd P2337'!J37</f>
        <v>0</v>
      </c>
      <c r="AY100" s="107">
        <f>'01 - Přejezd P2337'!J38</f>
        <v>0</v>
      </c>
      <c r="AZ100" s="107">
        <f>'01 - Přejezd P2337'!F35</f>
        <v>0</v>
      </c>
      <c r="BA100" s="107">
        <f>'01 - Přejezd P2337'!F36</f>
        <v>0</v>
      </c>
      <c r="BB100" s="107">
        <f>'01 - Přejezd P2337'!F37</f>
        <v>0</v>
      </c>
      <c r="BC100" s="107">
        <f>'01 - Přejezd P2337'!F38</f>
        <v>0</v>
      </c>
      <c r="BD100" s="109">
        <f>'01 - Přejezd P2337'!F39</f>
        <v>0</v>
      </c>
      <c r="BT100" s="110" t="s">
        <v>85</v>
      </c>
      <c r="BV100" s="110" t="s">
        <v>77</v>
      </c>
      <c r="BW100" s="110" t="s">
        <v>100</v>
      </c>
      <c r="BX100" s="110" t="s">
        <v>97</v>
      </c>
      <c r="CL100" s="110" t="s">
        <v>1</v>
      </c>
    </row>
    <row r="101" spans="1:91" s="4" customFormat="1" ht="16.5" customHeight="1">
      <c r="A101" s="93" t="s">
        <v>79</v>
      </c>
      <c r="B101" s="58"/>
      <c r="C101" s="104"/>
      <c r="D101" s="104"/>
      <c r="E101" s="271" t="s">
        <v>86</v>
      </c>
      <c r="F101" s="271"/>
      <c r="G101" s="271"/>
      <c r="H101" s="271"/>
      <c r="I101" s="271"/>
      <c r="J101" s="104"/>
      <c r="K101" s="271" t="s">
        <v>101</v>
      </c>
      <c r="L101" s="271"/>
      <c r="M101" s="271"/>
      <c r="N101" s="271"/>
      <c r="O101" s="271"/>
      <c r="P101" s="271"/>
      <c r="Q101" s="271"/>
      <c r="R101" s="271"/>
      <c r="S101" s="271"/>
      <c r="T101" s="271"/>
      <c r="U101" s="271"/>
      <c r="V101" s="271"/>
      <c r="W101" s="271"/>
      <c r="X101" s="271"/>
      <c r="Y101" s="271"/>
      <c r="Z101" s="271"/>
      <c r="AA101" s="271"/>
      <c r="AB101" s="271"/>
      <c r="AC101" s="271"/>
      <c r="AD101" s="271"/>
      <c r="AE101" s="271"/>
      <c r="AF101" s="271"/>
      <c r="AG101" s="269">
        <f>'02 - Přejezd P2346'!J32</f>
        <v>0</v>
      </c>
      <c r="AH101" s="270"/>
      <c r="AI101" s="270"/>
      <c r="AJ101" s="270"/>
      <c r="AK101" s="270"/>
      <c r="AL101" s="270"/>
      <c r="AM101" s="270"/>
      <c r="AN101" s="269">
        <f t="shared" si="0"/>
        <v>0</v>
      </c>
      <c r="AO101" s="270"/>
      <c r="AP101" s="270"/>
      <c r="AQ101" s="105" t="s">
        <v>99</v>
      </c>
      <c r="AR101" s="60"/>
      <c r="AS101" s="106">
        <v>0</v>
      </c>
      <c r="AT101" s="107">
        <f t="shared" si="1"/>
        <v>0</v>
      </c>
      <c r="AU101" s="108">
        <f>'02 - Přejezd P2346'!P123</f>
        <v>0</v>
      </c>
      <c r="AV101" s="107">
        <f>'02 - Přejezd P2346'!J35</f>
        <v>0</v>
      </c>
      <c r="AW101" s="107">
        <f>'02 - Přejezd P2346'!J36</f>
        <v>0</v>
      </c>
      <c r="AX101" s="107">
        <f>'02 - Přejezd P2346'!J37</f>
        <v>0</v>
      </c>
      <c r="AY101" s="107">
        <f>'02 - Přejezd P2346'!J38</f>
        <v>0</v>
      </c>
      <c r="AZ101" s="107">
        <f>'02 - Přejezd P2346'!F35</f>
        <v>0</v>
      </c>
      <c r="BA101" s="107">
        <f>'02 - Přejezd P2346'!F36</f>
        <v>0</v>
      </c>
      <c r="BB101" s="107">
        <f>'02 - Přejezd P2346'!F37</f>
        <v>0</v>
      </c>
      <c r="BC101" s="107">
        <f>'02 - Přejezd P2346'!F38</f>
        <v>0</v>
      </c>
      <c r="BD101" s="109">
        <f>'02 - Přejezd P2346'!F39</f>
        <v>0</v>
      </c>
      <c r="BT101" s="110" t="s">
        <v>85</v>
      </c>
      <c r="BV101" s="110" t="s">
        <v>77</v>
      </c>
      <c r="BW101" s="110" t="s">
        <v>102</v>
      </c>
      <c r="BX101" s="110" t="s">
        <v>97</v>
      </c>
      <c r="CL101" s="110" t="s">
        <v>1</v>
      </c>
    </row>
    <row r="102" spans="1:91" s="7" customFormat="1" ht="16.5" customHeight="1">
      <c r="A102" s="93" t="s">
        <v>79</v>
      </c>
      <c r="B102" s="94"/>
      <c r="C102" s="95"/>
      <c r="D102" s="264" t="s">
        <v>103</v>
      </c>
      <c r="E102" s="264"/>
      <c r="F102" s="264"/>
      <c r="G102" s="264"/>
      <c r="H102" s="264"/>
      <c r="I102" s="96"/>
      <c r="J102" s="264" t="s">
        <v>104</v>
      </c>
      <c r="K102" s="264"/>
      <c r="L102" s="264"/>
      <c r="M102" s="264"/>
      <c r="N102" s="264"/>
      <c r="O102" s="264"/>
      <c r="P102" s="264"/>
      <c r="Q102" s="264"/>
      <c r="R102" s="264"/>
      <c r="S102" s="264"/>
      <c r="T102" s="264"/>
      <c r="U102" s="264"/>
      <c r="V102" s="264"/>
      <c r="W102" s="264"/>
      <c r="X102" s="264"/>
      <c r="Y102" s="264"/>
      <c r="Z102" s="264"/>
      <c r="AA102" s="264"/>
      <c r="AB102" s="264"/>
      <c r="AC102" s="264"/>
      <c r="AD102" s="264"/>
      <c r="AE102" s="264"/>
      <c r="AF102" s="264"/>
      <c r="AG102" s="265">
        <f>'06 - VRN'!J30</f>
        <v>0</v>
      </c>
      <c r="AH102" s="266"/>
      <c r="AI102" s="266"/>
      <c r="AJ102" s="266"/>
      <c r="AK102" s="266"/>
      <c r="AL102" s="266"/>
      <c r="AM102" s="266"/>
      <c r="AN102" s="265">
        <f t="shared" si="0"/>
        <v>0</v>
      </c>
      <c r="AO102" s="266"/>
      <c r="AP102" s="266"/>
      <c r="AQ102" s="97" t="s">
        <v>82</v>
      </c>
      <c r="AR102" s="98"/>
      <c r="AS102" s="111">
        <v>0</v>
      </c>
      <c r="AT102" s="112">
        <f t="shared" si="1"/>
        <v>0</v>
      </c>
      <c r="AU102" s="113">
        <f>'06 - VRN'!P117</f>
        <v>0</v>
      </c>
      <c r="AV102" s="112">
        <f>'06 - VRN'!J33</f>
        <v>0</v>
      </c>
      <c r="AW102" s="112">
        <f>'06 - VRN'!J34</f>
        <v>0</v>
      </c>
      <c r="AX102" s="112">
        <f>'06 - VRN'!J35</f>
        <v>0</v>
      </c>
      <c r="AY102" s="112">
        <f>'06 - VRN'!J36</f>
        <v>0</v>
      </c>
      <c r="AZ102" s="112">
        <f>'06 - VRN'!F33</f>
        <v>0</v>
      </c>
      <c r="BA102" s="112">
        <f>'06 - VRN'!F34</f>
        <v>0</v>
      </c>
      <c r="BB102" s="112">
        <f>'06 - VRN'!F35</f>
        <v>0</v>
      </c>
      <c r="BC102" s="112">
        <f>'06 - VRN'!F36</f>
        <v>0</v>
      </c>
      <c r="BD102" s="114">
        <f>'06 - VRN'!F37</f>
        <v>0</v>
      </c>
      <c r="BT102" s="103" t="s">
        <v>83</v>
      </c>
      <c r="BV102" s="103" t="s">
        <v>77</v>
      </c>
      <c r="BW102" s="103" t="s">
        <v>105</v>
      </c>
      <c r="BX102" s="103" t="s">
        <v>5</v>
      </c>
      <c r="CL102" s="103" t="s">
        <v>1</v>
      </c>
      <c r="CM102" s="103" t="s">
        <v>85</v>
      </c>
    </row>
    <row r="103" spans="1:91" s="2" customFormat="1" ht="30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9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sheetProtection algorithmName="SHA-512" hashValue="kTOtvHvPnrERzr0ADbXCyEcuPvxw44fI3NYvDtvDSRa3j+WU4hEJigpXkfzyp+SwZm130krtnfs4MzrPk3Jmdg==" saltValue="8SOFYxH+1W9x7OCCWCL3HvKanOBnw9UsvLC1h4rCTOmJ2ggMWGeFQFSetHiwykX98F3pKpBs4zOSWIaCt8hh6Q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O85"/>
    <mergeCell ref="AM87:AN87"/>
    <mergeCell ref="AM89:AP89"/>
    <mergeCell ref="D102:H102"/>
    <mergeCell ref="J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98:AP98"/>
    <mergeCell ref="AG98:AM98"/>
    <mergeCell ref="D98:H98"/>
    <mergeCell ref="J98:AF98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1 - Oprava trati Hořesed...'!C2" display="/"/>
    <hyperlink ref="A96" location="'02 - Oprava trati Mutějov...'!C2" display="/"/>
    <hyperlink ref="A97" location="'03 - Oprava staničních ko...'!C2" display="/"/>
    <hyperlink ref="A98" location="'04 - Oprava staničních ko...'!C2" display="/"/>
    <hyperlink ref="A100" location="'01 - Přejezd P2337'!C2" display="/"/>
    <hyperlink ref="A101" location="'02 - Přejezd P2346'!C2" display="/"/>
    <hyperlink ref="A102" location="'06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topLeftCell="A131" workbookViewId="0">
      <selection activeCell="I135" sqref="I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84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106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299" t="str">
        <f>'Rekapitulace stavby'!K6</f>
        <v>11 - Oprava trati v úseku Chrášťany - Domoušice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9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108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10. 2. 2021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Ing. Aleš Bednář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>Jan Marušák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5" t="s">
        <v>1</v>
      </c>
      <c r="F27" s="305"/>
      <c r="G27" s="305"/>
      <c r="H27" s="30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39</v>
      </c>
      <c r="E33" s="119" t="s">
        <v>40</v>
      </c>
      <c r="F33" s="129">
        <f>ROUND((SUM(BE119:BE232)),  2)</f>
        <v>0</v>
      </c>
      <c r="G33" s="34"/>
      <c r="H33" s="34"/>
      <c r="I33" s="130">
        <v>0.21</v>
      </c>
      <c r="J33" s="129">
        <f>ROUND(((SUM(BE119:BE232))*I33),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41</v>
      </c>
      <c r="F34" s="129">
        <f>ROUND((SUM(BF119:BF232)),  2)</f>
        <v>0</v>
      </c>
      <c r="G34" s="34"/>
      <c r="H34" s="34"/>
      <c r="I34" s="130">
        <v>0.15</v>
      </c>
      <c r="J34" s="129">
        <f>ROUND(((SUM(BF119:BF232))*I34),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ROUND((SUM(BG119:BG232)),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ROUND((SUM(BH119:BH232)),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ROUND((SUM(BI119:BI232)),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11 - Oprava trati v úseku Chrášťany - Domoušice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6" t="str">
        <f>E9</f>
        <v>01 - Oprava trati Hořesedly - Svojetín km12,372 - 15,540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10. 2. 2021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Jan Marušák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110</v>
      </c>
      <c r="D94" s="150"/>
      <c r="E94" s="150"/>
      <c r="F94" s="150"/>
      <c r="G94" s="150"/>
      <c r="H94" s="150"/>
      <c r="I94" s="150"/>
      <c r="J94" s="151" t="s">
        <v>111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112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113</v>
      </c>
    </row>
    <row r="97" spans="1:31" s="9" customFormat="1" ht="24.95" customHeight="1">
      <c r="B97" s="153"/>
      <c r="C97" s="154"/>
      <c r="D97" s="155" t="s">
        <v>114</v>
      </c>
      <c r="E97" s="156"/>
      <c r="F97" s="156"/>
      <c r="G97" s="156"/>
      <c r="H97" s="156"/>
      <c r="I97" s="156"/>
      <c r="J97" s="157">
        <f>J120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115</v>
      </c>
      <c r="E98" s="161"/>
      <c r="F98" s="161"/>
      <c r="G98" s="161"/>
      <c r="H98" s="161"/>
      <c r="I98" s="161"/>
      <c r="J98" s="162">
        <f>J121</f>
        <v>0</v>
      </c>
      <c r="K98" s="104"/>
      <c r="L98" s="163"/>
    </row>
    <row r="99" spans="1:31" s="9" customFormat="1" ht="24.95" customHeight="1">
      <c r="B99" s="153"/>
      <c r="C99" s="154"/>
      <c r="D99" s="155" t="s">
        <v>116</v>
      </c>
      <c r="E99" s="156"/>
      <c r="F99" s="156"/>
      <c r="G99" s="156"/>
      <c r="H99" s="156"/>
      <c r="I99" s="156"/>
      <c r="J99" s="157">
        <f>J212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117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7" t="str">
        <f>E7</f>
        <v>11 - Oprava trati v úseku Chrášťany - Domoušice</v>
      </c>
      <c r="F109" s="298"/>
      <c r="G109" s="298"/>
      <c r="H109" s="298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6" t="str">
        <f>E9</f>
        <v>01 - Oprava trati Hořesedly - Svojetín km12,372 - 15,540</v>
      </c>
      <c r="F111" s="296"/>
      <c r="G111" s="296"/>
      <c r="H111" s="29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10. 2. 2021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Ing. Aleš Bednář</v>
      </c>
      <c r="G115" s="36"/>
      <c r="H115" s="36"/>
      <c r="I115" s="29" t="s">
        <v>30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29" t="s">
        <v>32</v>
      </c>
      <c r="J116" s="32" t="str">
        <f>E24</f>
        <v>Jan Marušák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4"/>
      <c r="B118" s="165"/>
      <c r="C118" s="166" t="s">
        <v>118</v>
      </c>
      <c r="D118" s="167" t="s">
        <v>60</v>
      </c>
      <c r="E118" s="167" t="s">
        <v>56</v>
      </c>
      <c r="F118" s="167" t="s">
        <v>57</v>
      </c>
      <c r="G118" s="167" t="s">
        <v>119</v>
      </c>
      <c r="H118" s="167" t="s">
        <v>120</v>
      </c>
      <c r="I118" s="167" t="s">
        <v>121</v>
      </c>
      <c r="J118" s="167" t="s">
        <v>111</v>
      </c>
      <c r="K118" s="168" t="s">
        <v>122</v>
      </c>
      <c r="L118" s="169"/>
      <c r="M118" s="75" t="s">
        <v>1</v>
      </c>
      <c r="N118" s="76" t="s">
        <v>39</v>
      </c>
      <c r="O118" s="76" t="s">
        <v>123</v>
      </c>
      <c r="P118" s="76" t="s">
        <v>124</v>
      </c>
      <c r="Q118" s="76" t="s">
        <v>125</v>
      </c>
      <c r="R118" s="76" t="s">
        <v>126</v>
      </c>
      <c r="S118" s="76" t="s">
        <v>127</v>
      </c>
      <c r="T118" s="77" t="s">
        <v>128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4"/>
      <c r="B119" s="35"/>
      <c r="C119" s="82" t="s">
        <v>129</v>
      </c>
      <c r="D119" s="36"/>
      <c r="E119" s="36"/>
      <c r="F119" s="36"/>
      <c r="G119" s="36"/>
      <c r="H119" s="36"/>
      <c r="I119" s="36"/>
      <c r="J119" s="170">
        <f>BK119</f>
        <v>0</v>
      </c>
      <c r="K119" s="36"/>
      <c r="L119" s="39"/>
      <c r="M119" s="78"/>
      <c r="N119" s="171"/>
      <c r="O119" s="79"/>
      <c r="P119" s="172">
        <f>P120+P212</f>
        <v>0</v>
      </c>
      <c r="Q119" s="79"/>
      <c r="R119" s="172">
        <f>R120+R212</f>
        <v>9599.4633599999997</v>
      </c>
      <c r="S119" s="79"/>
      <c r="T119" s="173">
        <f>T120+T212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74</v>
      </c>
      <c r="AU119" s="17" t="s">
        <v>113</v>
      </c>
      <c r="BK119" s="174">
        <f>BK120+BK212</f>
        <v>0</v>
      </c>
    </row>
    <row r="120" spans="1:65" s="12" customFormat="1" ht="25.9" customHeight="1">
      <c r="B120" s="175"/>
      <c r="C120" s="176"/>
      <c r="D120" s="177" t="s">
        <v>74</v>
      </c>
      <c r="E120" s="178" t="s">
        <v>130</v>
      </c>
      <c r="F120" s="178" t="s">
        <v>131</v>
      </c>
      <c r="G120" s="176"/>
      <c r="H120" s="176"/>
      <c r="I120" s="179"/>
      <c r="J120" s="180">
        <f>BK120</f>
        <v>0</v>
      </c>
      <c r="K120" s="176"/>
      <c r="L120" s="181"/>
      <c r="M120" s="182"/>
      <c r="N120" s="183"/>
      <c r="O120" s="183"/>
      <c r="P120" s="184">
        <f>P121</f>
        <v>0</v>
      </c>
      <c r="Q120" s="183"/>
      <c r="R120" s="184">
        <f>R121</f>
        <v>9599.4633599999997</v>
      </c>
      <c r="S120" s="183"/>
      <c r="T120" s="185">
        <f>T121</f>
        <v>0</v>
      </c>
      <c r="AR120" s="186" t="s">
        <v>83</v>
      </c>
      <c r="AT120" s="187" t="s">
        <v>74</v>
      </c>
      <c r="AU120" s="187" t="s">
        <v>75</v>
      </c>
      <c r="AY120" s="186" t="s">
        <v>132</v>
      </c>
      <c r="BK120" s="188">
        <f>BK121</f>
        <v>0</v>
      </c>
    </row>
    <row r="121" spans="1:65" s="12" customFormat="1" ht="22.9" customHeight="1">
      <c r="B121" s="175"/>
      <c r="C121" s="176"/>
      <c r="D121" s="177" t="s">
        <v>74</v>
      </c>
      <c r="E121" s="189" t="s">
        <v>133</v>
      </c>
      <c r="F121" s="189" t="s">
        <v>134</v>
      </c>
      <c r="G121" s="176"/>
      <c r="H121" s="176"/>
      <c r="I121" s="179"/>
      <c r="J121" s="190">
        <f>BK121</f>
        <v>0</v>
      </c>
      <c r="K121" s="176"/>
      <c r="L121" s="181"/>
      <c r="M121" s="182"/>
      <c r="N121" s="183"/>
      <c r="O121" s="183"/>
      <c r="P121" s="184">
        <f>SUM(P122:P211)</f>
        <v>0</v>
      </c>
      <c r="Q121" s="183"/>
      <c r="R121" s="184">
        <f>SUM(R122:R211)</f>
        <v>9599.4633599999997</v>
      </c>
      <c r="S121" s="183"/>
      <c r="T121" s="185">
        <f>SUM(T122:T211)</f>
        <v>0</v>
      </c>
      <c r="AR121" s="186" t="s">
        <v>83</v>
      </c>
      <c r="AT121" s="187" t="s">
        <v>74</v>
      </c>
      <c r="AU121" s="187" t="s">
        <v>83</v>
      </c>
      <c r="AY121" s="186" t="s">
        <v>132</v>
      </c>
      <c r="BK121" s="188">
        <f>SUM(BK122:BK211)</f>
        <v>0</v>
      </c>
    </row>
    <row r="122" spans="1:65" s="2" customFormat="1" ht="66.75" customHeight="1">
      <c r="A122" s="34"/>
      <c r="B122" s="35"/>
      <c r="C122" s="191" t="s">
        <v>83</v>
      </c>
      <c r="D122" s="191" t="s">
        <v>135</v>
      </c>
      <c r="E122" s="192" t="s">
        <v>136</v>
      </c>
      <c r="F122" s="193" t="s">
        <v>137</v>
      </c>
      <c r="G122" s="194" t="s">
        <v>138</v>
      </c>
      <c r="H122" s="195">
        <v>3575</v>
      </c>
      <c r="I122" s="196"/>
      <c r="J122" s="197">
        <f>ROUND(I122*H122,2)</f>
        <v>0</v>
      </c>
      <c r="K122" s="193" t="s">
        <v>139</v>
      </c>
      <c r="L122" s="39"/>
      <c r="M122" s="198" t="s">
        <v>1</v>
      </c>
      <c r="N122" s="199" t="s">
        <v>40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140</v>
      </c>
      <c r="AT122" s="202" t="s">
        <v>135</v>
      </c>
      <c r="AU122" s="202" t="s">
        <v>85</v>
      </c>
      <c r="AY122" s="17" t="s">
        <v>132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83</v>
      </c>
      <c r="BK122" s="203">
        <f>ROUND(I122*H122,2)</f>
        <v>0</v>
      </c>
      <c r="BL122" s="17" t="s">
        <v>140</v>
      </c>
      <c r="BM122" s="202" t="s">
        <v>141</v>
      </c>
    </row>
    <row r="123" spans="1:65" s="13" customFormat="1">
      <c r="B123" s="204"/>
      <c r="C123" s="205"/>
      <c r="D123" s="206" t="s">
        <v>142</v>
      </c>
      <c r="E123" s="207" t="s">
        <v>1</v>
      </c>
      <c r="F123" s="208" t="s">
        <v>143</v>
      </c>
      <c r="G123" s="205"/>
      <c r="H123" s="209">
        <v>220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142</v>
      </c>
      <c r="AU123" s="215" t="s">
        <v>85</v>
      </c>
      <c r="AV123" s="13" t="s">
        <v>85</v>
      </c>
      <c r="AW123" s="13" t="s">
        <v>31</v>
      </c>
      <c r="AX123" s="13" t="s">
        <v>75</v>
      </c>
      <c r="AY123" s="215" t="s">
        <v>132</v>
      </c>
    </row>
    <row r="124" spans="1:65" s="13" customFormat="1">
      <c r="B124" s="204"/>
      <c r="C124" s="205"/>
      <c r="D124" s="206" t="s">
        <v>142</v>
      </c>
      <c r="E124" s="207" t="s">
        <v>1</v>
      </c>
      <c r="F124" s="208" t="s">
        <v>144</v>
      </c>
      <c r="G124" s="205"/>
      <c r="H124" s="209">
        <v>200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142</v>
      </c>
      <c r="AU124" s="215" t="s">
        <v>85</v>
      </c>
      <c r="AV124" s="13" t="s">
        <v>85</v>
      </c>
      <c r="AW124" s="13" t="s">
        <v>31</v>
      </c>
      <c r="AX124" s="13" t="s">
        <v>75</v>
      </c>
      <c r="AY124" s="215" t="s">
        <v>132</v>
      </c>
    </row>
    <row r="125" spans="1:65" s="13" customFormat="1">
      <c r="B125" s="204"/>
      <c r="C125" s="205"/>
      <c r="D125" s="206" t="s">
        <v>142</v>
      </c>
      <c r="E125" s="207" t="s">
        <v>1</v>
      </c>
      <c r="F125" s="208" t="s">
        <v>145</v>
      </c>
      <c r="G125" s="205"/>
      <c r="H125" s="209">
        <v>450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142</v>
      </c>
      <c r="AU125" s="215" t="s">
        <v>85</v>
      </c>
      <c r="AV125" s="13" t="s">
        <v>85</v>
      </c>
      <c r="AW125" s="13" t="s">
        <v>31</v>
      </c>
      <c r="AX125" s="13" t="s">
        <v>75</v>
      </c>
      <c r="AY125" s="215" t="s">
        <v>132</v>
      </c>
    </row>
    <row r="126" spans="1:65" s="13" customFormat="1">
      <c r="B126" s="204"/>
      <c r="C126" s="205"/>
      <c r="D126" s="206" t="s">
        <v>142</v>
      </c>
      <c r="E126" s="207" t="s">
        <v>1</v>
      </c>
      <c r="F126" s="208" t="s">
        <v>144</v>
      </c>
      <c r="G126" s="205"/>
      <c r="H126" s="209">
        <v>200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142</v>
      </c>
      <c r="AU126" s="215" t="s">
        <v>85</v>
      </c>
      <c r="AV126" s="13" t="s">
        <v>85</v>
      </c>
      <c r="AW126" s="13" t="s">
        <v>31</v>
      </c>
      <c r="AX126" s="13" t="s">
        <v>75</v>
      </c>
      <c r="AY126" s="215" t="s">
        <v>132</v>
      </c>
    </row>
    <row r="127" spans="1:65" s="13" customFormat="1">
      <c r="B127" s="204"/>
      <c r="C127" s="205"/>
      <c r="D127" s="206" t="s">
        <v>142</v>
      </c>
      <c r="E127" s="207" t="s">
        <v>1</v>
      </c>
      <c r="F127" s="208" t="s">
        <v>145</v>
      </c>
      <c r="G127" s="205"/>
      <c r="H127" s="209">
        <v>450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142</v>
      </c>
      <c r="AU127" s="215" t="s">
        <v>85</v>
      </c>
      <c r="AV127" s="13" t="s">
        <v>85</v>
      </c>
      <c r="AW127" s="13" t="s">
        <v>31</v>
      </c>
      <c r="AX127" s="13" t="s">
        <v>75</v>
      </c>
      <c r="AY127" s="215" t="s">
        <v>132</v>
      </c>
    </row>
    <row r="128" spans="1:65" s="13" customFormat="1">
      <c r="B128" s="204"/>
      <c r="C128" s="205"/>
      <c r="D128" s="206" t="s">
        <v>142</v>
      </c>
      <c r="E128" s="207" t="s">
        <v>1</v>
      </c>
      <c r="F128" s="208" t="s">
        <v>146</v>
      </c>
      <c r="G128" s="205"/>
      <c r="H128" s="209">
        <v>1070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142</v>
      </c>
      <c r="AU128" s="215" t="s">
        <v>85</v>
      </c>
      <c r="AV128" s="13" t="s">
        <v>85</v>
      </c>
      <c r="AW128" s="13" t="s">
        <v>31</v>
      </c>
      <c r="AX128" s="13" t="s">
        <v>75</v>
      </c>
      <c r="AY128" s="215" t="s">
        <v>132</v>
      </c>
    </row>
    <row r="129" spans="1:65" s="13" customFormat="1">
      <c r="B129" s="204"/>
      <c r="C129" s="205"/>
      <c r="D129" s="206" t="s">
        <v>142</v>
      </c>
      <c r="E129" s="207" t="s">
        <v>1</v>
      </c>
      <c r="F129" s="208" t="s">
        <v>147</v>
      </c>
      <c r="G129" s="205"/>
      <c r="H129" s="209">
        <v>55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142</v>
      </c>
      <c r="AU129" s="215" t="s">
        <v>85</v>
      </c>
      <c r="AV129" s="13" t="s">
        <v>85</v>
      </c>
      <c r="AW129" s="13" t="s">
        <v>31</v>
      </c>
      <c r="AX129" s="13" t="s">
        <v>75</v>
      </c>
      <c r="AY129" s="215" t="s">
        <v>132</v>
      </c>
    </row>
    <row r="130" spans="1:65" s="13" customFormat="1">
      <c r="B130" s="204"/>
      <c r="C130" s="205"/>
      <c r="D130" s="206" t="s">
        <v>142</v>
      </c>
      <c r="E130" s="207" t="s">
        <v>1</v>
      </c>
      <c r="F130" s="208" t="s">
        <v>148</v>
      </c>
      <c r="G130" s="205"/>
      <c r="H130" s="209">
        <v>930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142</v>
      </c>
      <c r="AU130" s="215" t="s">
        <v>85</v>
      </c>
      <c r="AV130" s="13" t="s">
        <v>85</v>
      </c>
      <c r="AW130" s="13" t="s">
        <v>31</v>
      </c>
      <c r="AX130" s="13" t="s">
        <v>75</v>
      </c>
      <c r="AY130" s="215" t="s">
        <v>132</v>
      </c>
    </row>
    <row r="131" spans="1:65" s="14" customFormat="1">
      <c r="B131" s="216"/>
      <c r="C131" s="217"/>
      <c r="D131" s="206" t="s">
        <v>142</v>
      </c>
      <c r="E131" s="218" t="s">
        <v>1</v>
      </c>
      <c r="F131" s="219" t="s">
        <v>149</v>
      </c>
      <c r="G131" s="217"/>
      <c r="H131" s="220">
        <v>3575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142</v>
      </c>
      <c r="AU131" s="226" t="s">
        <v>85</v>
      </c>
      <c r="AV131" s="14" t="s">
        <v>140</v>
      </c>
      <c r="AW131" s="14" t="s">
        <v>31</v>
      </c>
      <c r="AX131" s="14" t="s">
        <v>83</v>
      </c>
      <c r="AY131" s="226" t="s">
        <v>132</v>
      </c>
    </row>
    <row r="132" spans="1:65" s="2" customFormat="1" ht="123" customHeight="1">
      <c r="A132" s="34"/>
      <c r="B132" s="35"/>
      <c r="C132" s="191" t="s">
        <v>85</v>
      </c>
      <c r="D132" s="191" t="s">
        <v>135</v>
      </c>
      <c r="E132" s="192" t="s">
        <v>150</v>
      </c>
      <c r="F132" s="193" t="s">
        <v>151</v>
      </c>
      <c r="G132" s="194" t="s">
        <v>152</v>
      </c>
      <c r="H132" s="195">
        <v>5317.6</v>
      </c>
      <c r="I132" s="196"/>
      <c r="J132" s="197">
        <f>ROUND(I132*H132,2)</f>
        <v>0</v>
      </c>
      <c r="K132" s="193" t="s">
        <v>139</v>
      </c>
      <c r="L132" s="39"/>
      <c r="M132" s="198" t="s">
        <v>1</v>
      </c>
      <c r="N132" s="199" t="s">
        <v>40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140</v>
      </c>
      <c r="AT132" s="202" t="s">
        <v>135</v>
      </c>
      <c r="AU132" s="202" t="s">
        <v>85</v>
      </c>
      <c r="AY132" s="17" t="s">
        <v>132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83</v>
      </c>
      <c r="BK132" s="203">
        <f>ROUND(I132*H132,2)</f>
        <v>0</v>
      </c>
      <c r="BL132" s="17" t="s">
        <v>140</v>
      </c>
      <c r="BM132" s="202" t="s">
        <v>153</v>
      </c>
    </row>
    <row r="133" spans="1:65" s="13" customFormat="1">
      <c r="B133" s="204"/>
      <c r="C133" s="205"/>
      <c r="D133" s="206" t="s">
        <v>142</v>
      </c>
      <c r="E133" s="207" t="s">
        <v>1</v>
      </c>
      <c r="F133" s="208" t="s">
        <v>154</v>
      </c>
      <c r="G133" s="205"/>
      <c r="H133" s="209">
        <v>5317.6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142</v>
      </c>
      <c r="AU133" s="215" t="s">
        <v>85</v>
      </c>
      <c r="AV133" s="13" t="s">
        <v>85</v>
      </c>
      <c r="AW133" s="13" t="s">
        <v>31</v>
      </c>
      <c r="AX133" s="13" t="s">
        <v>75</v>
      </c>
      <c r="AY133" s="215" t="s">
        <v>132</v>
      </c>
    </row>
    <row r="134" spans="1:65" s="14" customFormat="1">
      <c r="B134" s="216"/>
      <c r="C134" s="217"/>
      <c r="D134" s="206" t="s">
        <v>142</v>
      </c>
      <c r="E134" s="218" t="s">
        <v>1</v>
      </c>
      <c r="F134" s="219" t="s">
        <v>149</v>
      </c>
      <c r="G134" s="217"/>
      <c r="H134" s="220">
        <v>5317.6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142</v>
      </c>
      <c r="AU134" s="226" t="s">
        <v>85</v>
      </c>
      <c r="AV134" s="14" t="s">
        <v>140</v>
      </c>
      <c r="AW134" s="14" t="s">
        <v>31</v>
      </c>
      <c r="AX134" s="14" t="s">
        <v>83</v>
      </c>
      <c r="AY134" s="226" t="s">
        <v>132</v>
      </c>
    </row>
    <row r="135" spans="1:65" s="2" customFormat="1" ht="66.75" customHeight="1">
      <c r="A135" s="34"/>
      <c r="B135" s="35"/>
      <c r="C135" s="191" t="s">
        <v>155</v>
      </c>
      <c r="D135" s="191" t="s">
        <v>135</v>
      </c>
      <c r="E135" s="192" t="s">
        <v>156</v>
      </c>
      <c r="F135" s="193" t="s">
        <v>157</v>
      </c>
      <c r="G135" s="194" t="s">
        <v>138</v>
      </c>
      <c r="H135" s="195">
        <v>10948</v>
      </c>
      <c r="I135" s="196"/>
      <c r="J135" s="197">
        <f>ROUND(I135*H135,2)</f>
        <v>0</v>
      </c>
      <c r="K135" s="193" t="s">
        <v>139</v>
      </c>
      <c r="L135" s="39"/>
      <c r="M135" s="198" t="s">
        <v>1</v>
      </c>
      <c r="N135" s="199" t="s">
        <v>40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140</v>
      </c>
      <c r="AT135" s="202" t="s">
        <v>135</v>
      </c>
      <c r="AU135" s="202" t="s">
        <v>85</v>
      </c>
      <c r="AY135" s="17" t="s">
        <v>132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83</v>
      </c>
      <c r="BK135" s="203">
        <f>ROUND(I135*H135,2)</f>
        <v>0</v>
      </c>
      <c r="BL135" s="17" t="s">
        <v>140</v>
      </c>
      <c r="BM135" s="202" t="s">
        <v>158</v>
      </c>
    </row>
    <row r="136" spans="1:65" s="13" customFormat="1">
      <c r="B136" s="204"/>
      <c r="C136" s="205"/>
      <c r="D136" s="206" t="s">
        <v>142</v>
      </c>
      <c r="E136" s="207" t="s">
        <v>1</v>
      </c>
      <c r="F136" s="208" t="s">
        <v>159</v>
      </c>
      <c r="G136" s="205"/>
      <c r="H136" s="209">
        <v>10948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142</v>
      </c>
      <c r="AU136" s="215" t="s">
        <v>85</v>
      </c>
      <c r="AV136" s="13" t="s">
        <v>85</v>
      </c>
      <c r="AW136" s="13" t="s">
        <v>31</v>
      </c>
      <c r="AX136" s="13" t="s">
        <v>75</v>
      </c>
      <c r="AY136" s="215" t="s">
        <v>132</v>
      </c>
    </row>
    <row r="137" spans="1:65" s="14" customFormat="1">
      <c r="B137" s="216"/>
      <c r="C137" s="217"/>
      <c r="D137" s="206" t="s">
        <v>142</v>
      </c>
      <c r="E137" s="218" t="s">
        <v>1</v>
      </c>
      <c r="F137" s="219" t="s">
        <v>149</v>
      </c>
      <c r="G137" s="217"/>
      <c r="H137" s="220">
        <v>10948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142</v>
      </c>
      <c r="AU137" s="226" t="s">
        <v>85</v>
      </c>
      <c r="AV137" s="14" t="s">
        <v>140</v>
      </c>
      <c r="AW137" s="14" t="s">
        <v>31</v>
      </c>
      <c r="AX137" s="14" t="s">
        <v>83</v>
      </c>
      <c r="AY137" s="226" t="s">
        <v>132</v>
      </c>
    </row>
    <row r="138" spans="1:65" s="2" customFormat="1" ht="72">
      <c r="A138" s="34"/>
      <c r="B138" s="35"/>
      <c r="C138" s="191" t="s">
        <v>140</v>
      </c>
      <c r="D138" s="191" t="s">
        <v>135</v>
      </c>
      <c r="E138" s="192" t="s">
        <v>160</v>
      </c>
      <c r="F138" s="193" t="s">
        <v>161</v>
      </c>
      <c r="G138" s="194" t="s">
        <v>152</v>
      </c>
      <c r="H138" s="195">
        <v>5317.6</v>
      </c>
      <c r="I138" s="196"/>
      <c r="J138" s="197">
        <f>ROUND(I138*H138,2)</f>
        <v>0</v>
      </c>
      <c r="K138" s="193" t="s">
        <v>139</v>
      </c>
      <c r="L138" s="39"/>
      <c r="M138" s="198" t="s">
        <v>1</v>
      </c>
      <c r="N138" s="199" t="s">
        <v>40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140</v>
      </c>
      <c r="AT138" s="202" t="s">
        <v>135</v>
      </c>
      <c r="AU138" s="202" t="s">
        <v>85</v>
      </c>
      <c r="AY138" s="17" t="s">
        <v>132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83</v>
      </c>
      <c r="BK138" s="203">
        <f>ROUND(I138*H138,2)</f>
        <v>0</v>
      </c>
      <c r="BL138" s="17" t="s">
        <v>140</v>
      </c>
      <c r="BM138" s="202" t="s">
        <v>162</v>
      </c>
    </row>
    <row r="139" spans="1:65" s="13" customFormat="1">
      <c r="B139" s="204"/>
      <c r="C139" s="205"/>
      <c r="D139" s="206" t="s">
        <v>142</v>
      </c>
      <c r="E139" s="207" t="s">
        <v>1</v>
      </c>
      <c r="F139" s="208" t="s">
        <v>163</v>
      </c>
      <c r="G139" s="205"/>
      <c r="H139" s="209">
        <v>5317.6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142</v>
      </c>
      <c r="AU139" s="215" t="s">
        <v>85</v>
      </c>
      <c r="AV139" s="13" t="s">
        <v>85</v>
      </c>
      <c r="AW139" s="13" t="s">
        <v>31</v>
      </c>
      <c r="AX139" s="13" t="s">
        <v>75</v>
      </c>
      <c r="AY139" s="215" t="s">
        <v>132</v>
      </c>
    </row>
    <row r="140" spans="1:65" s="14" customFormat="1">
      <c r="B140" s="216"/>
      <c r="C140" s="217"/>
      <c r="D140" s="206" t="s">
        <v>142</v>
      </c>
      <c r="E140" s="218" t="s">
        <v>1</v>
      </c>
      <c r="F140" s="219" t="s">
        <v>149</v>
      </c>
      <c r="G140" s="217"/>
      <c r="H140" s="220">
        <v>5317.6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142</v>
      </c>
      <c r="AU140" s="226" t="s">
        <v>85</v>
      </c>
      <c r="AV140" s="14" t="s">
        <v>140</v>
      </c>
      <c r="AW140" s="14" t="s">
        <v>31</v>
      </c>
      <c r="AX140" s="14" t="s">
        <v>83</v>
      </c>
      <c r="AY140" s="226" t="s">
        <v>132</v>
      </c>
    </row>
    <row r="141" spans="1:65" s="2" customFormat="1" ht="21.75" customHeight="1">
      <c r="A141" s="34"/>
      <c r="B141" s="35"/>
      <c r="C141" s="227" t="s">
        <v>133</v>
      </c>
      <c r="D141" s="227" t="s">
        <v>164</v>
      </c>
      <c r="E141" s="228" t="s">
        <v>165</v>
      </c>
      <c r="F141" s="229" t="s">
        <v>166</v>
      </c>
      <c r="G141" s="230" t="s">
        <v>167</v>
      </c>
      <c r="H141" s="231">
        <v>9571.68</v>
      </c>
      <c r="I141" s="232"/>
      <c r="J141" s="233">
        <f>ROUND(I141*H141,2)</f>
        <v>0</v>
      </c>
      <c r="K141" s="229" t="s">
        <v>139</v>
      </c>
      <c r="L141" s="234"/>
      <c r="M141" s="235" t="s">
        <v>1</v>
      </c>
      <c r="N141" s="236" t="s">
        <v>40</v>
      </c>
      <c r="O141" s="71"/>
      <c r="P141" s="200">
        <f>O141*H141</f>
        <v>0</v>
      </c>
      <c r="Q141" s="200">
        <v>1</v>
      </c>
      <c r="R141" s="200">
        <f>Q141*H141</f>
        <v>9571.68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168</v>
      </c>
      <c r="AT141" s="202" t="s">
        <v>164</v>
      </c>
      <c r="AU141" s="202" t="s">
        <v>85</v>
      </c>
      <c r="AY141" s="17" t="s">
        <v>132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83</v>
      </c>
      <c r="BK141" s="203">
        <f>ROUND(I141*H141,2)</f>
        <v>0</v>
      </c>
      <c r="BL141" s="17" t="s">
        <v>140</v>
      </c>
      <c r="BM141" s="202" t="s">
        <v>169</v>
      </c>
    </row>
    <row r="142" spans="1:65" s="13" customFormat="1">
      <c r="B142" s="204"/>
      <c r="C142" s="205"/>
      <c r="D142" s="206" t="s">
        <v>142</v>
      </c>
      <c r="E142" s="207" t="s">
        <v>1</v>
      </c>
      <c r="F142" s="208" t="s">
        <v>170</v>
      </c>
      <c r="G142" s="205"/>
      <c r="H142" s="209">
        <v>9571.68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142</v>
      </c>
      <c r="AU142" s="215" t="s">
        <v>85</v>
      </c>
      <c r="AV142" s="13" t="s">
        <v>85</v>
      </c>
      <c r="AW142" s="13" t="s">
        <v>31</v>
      </c>
      <c r="AX142" s="13" t="s">
        <v>75</v>
      </c>
      <c r="AY142" s="215" t="s">
        <v>132</v>
      </c>
    </row>
    <row r="143" spans="1:65" s="14" customFormat="1">
      <c r="B143" s="216"/>
      <c r="C143" s="217"/>
      <c r="D143" s="206" t="s">
        <v>142</v>
      </c>
      <c r="E143" s="218" t="s">
        <v>1</v>
      </c>
      <c r="F143" s="219" t="s">
        <v>149</v>
      </c>
      <c r="G143" s="217"/>
      <c r="H143" s="220">
        <v>9571.68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142</v>
      </c>
      <c r="AU143" s="226" t="s">
        <v>85</v>
      </c>
      <c r="AV143" s="14" t="s">
        <v>140</v>
      </c>
      <c r="AW143" s="14" t="s">
        <v>31</v>
      </c>
      <c r="AX143" s="14" t="s">
        <v>83</v>
      </c>
      <c r="AY143" s="226" t="s">
        <v>132</v>
      </c>
    </row>
    <row r="144" spans="1:65" s="2" customFormat="1" ht="21.75" customHeight="1">
      <c r="A144" s="34"/>
      <c r="B144" s="35"/>
      <c r="C144" s="227" t="s">
        <v>171</v>
      </c>
      <c r="D144" s="227" t="s">
        <v>164</v>
      </c>
      <c r="E144" s="228" t="s">
        <v>172</v>
      </c>
      <c r="F144" s="229" t="s">
        <v>173</v>
      </c>
      <c r="G144" s="230" t="s">
        <v>174</v>
      </c>
      <c r="H144" s="231">
        <v>5262</v>
      </c>
      <c r="I144" s="250"/>
      <c r="J144" s="233">
        <f>ROUND(I144*H144,2)</f>
        <v>0</v>
      </c>
      <c r="K144" s="229" t="s">
        <v>139</v>
      </c>
      <c r="L144" s="234"/>
      <c r="M144" s="235" t="s">
        <v>1</v>
      </c>
      <c r="N144" s="236" t="s">
        <v>40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168</v>
      </c>
      <c r="AT144" s="202" t="s">
        <v>164</v>
      </c>
      <c r="AU144" s="202" t="s">
        <v>85</v>
      </c>
      <c r="AY144" s="17" t="s">
        <v>132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83</v>
      </c>
      <c r="BK144" s="203">
        <f>ROUND(I144*H144,2)</f>
        <v>0</v>
      </c>
      <c r="BL144" s="17" t="s">
        <v>140</v>
      </c>
      <c r="BM144" s="202" t="s">
        <v>175</v>
      </c>
    </row>
    <row r="145" spans="1:65" s="15" customFormat="1">
      <c r="B145" s="237"/>
      <c r="C145" s="238"/>
      <c r="D145" s="206" t="s">
        <v>142</v>
      </c>
      <c r="E145" s="239" t="s">
        <v>1</v>
      </c>
      <c r="F145" s="240" t="s">
        <v>176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142</v>
      </c>
      <c r="AU145" s="246" t="s">
        <v>85</v>
      </c>
      <c r="AV145" s="15" t="s">
        <v>83</v>
      </c>
      <c r="AW145" s="15" t="s">
        <v>31</v>
      </c>
      <c r="AX145" s="15" t="s">
        <v>75</v>
      </c>
      <c r="AY145" s="246" t="s">
        <v>132</v>
      </c>
    </row>
    <row r="146" spans="1:65" s="13" customFormat="1">
      <c r="B146" s="204"/>
      <c r="C146" s="205"/>
      <c r="D146" s="206" t="s">
        <v>142</v>
      </c>
      <c r="E146" s="207" t="s">
        <v>1</v>
      </c>
      <c r="F146" s="208" t="s">
        <v>177</v>
      </c>
      <c r="G146" s="205"/>
      <c r="H146" s="209">
        <v>5323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142</v>
      </c>
      <c r="AU146" s="215" t="s">
        <v>85</v>
      </c>
      <c r="AV146" s="13" t="s">
        <v>85</v>
      </c>
      <c r="AW146" s="13" t="s">
        <v>31</v>
      </c>
      <c r="AX146" s="13" t="s">
        <v>75</v>
      </c>
      <c r="AY146" s="215" t="s">
        <v>132</v>
      </c>
    </row>
    <row r="147" spans="1:65" s="13" customFormat="1">
      <c r="B147" s="204"/>
      <c r="C147" s="205"/>
      <c r="D147" s="206" t="s">
        <v>142</v>
      </c>
      <c r="E147" s="207" t="s">
        <v>1</v>
      </c>
      <c r="F147" s="208" t="s">
        <v>178</v>
      </c>
      <c r="G147" s="205"/>
      <c r="H147" s="209">
        <v>-61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142</v>
      </c>
      <c r="AU147" s="215" t="s">
        <v>85</v>
      </c>
      <c r="AV147" s="13" t="s">
        <v>85</v>
      </c>
      <c r="AW147" s="13" t="s">
        <v>31</v>
      </c>
      <c r="AX147" s="13" t="s">
        <v>75</v>
      </c>
      <c r="AY147" s="215" t="s">
        <v>132</v>
      </c>
    </row>
    <row r="148" spans="1:65" s="14" customFormat="1">
      <c r="B148" s="216"/>
      <c r="C148" s="217"/>
      <c r="D148" s="206" t="s">
        <v>142</v>
      </c>
      <c r="E148" s="218" t="s">
        <v>1</v>
      </c>
      <c r="F148" s="219" t="s">
        <v>149</v>
      </c>
      <c r="G148" s="217"/>
      <c r="H148" s="220">
        <v>5262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142</v>
      </c>
      <c r="AU148" s="226" t="s">
        <v>85</v>
      </c>
      <c r="AV148" s="14" t="s">
        <v>140</v>
      </c>
      <c r="AW148" s="14" t="s">
        <v>31</v>
      </c>
      <c r="AX148" s="14" t="s">
        <v>83</v>
      </c>
      <c r="AY148" s="226" t="s">
        <v>132</v>
      </c>
    </row>
    <row r="149" spans="1:65" s="2" customFormat="1" ht="24">
      <c r="A149" s="34"/>
      <c r="B149" s="35"/>
      <c r="C149" s="227" t="s">
        <v>179</v>
      </c>
      <c r="D149" s="227" t="s">
        <v>164</v>
      </c>
      <c r="E149" s="228" t="s">
        <v>180</v>
      </c>
      <c r="F149" s="229" t="s">
        <v>181</v>
      </c>
      <c r="G149" s="230" t="s">
        <v>174</v>
      </c>
      <c r="H149" s="231">
        <v>21048</v>
      </c>
      <c r="I149" s="232"/>
      <c r="J149" s="233">
        <f>ROUND(I149*H149,2)</f>
        <v>0</v>
      </c>
      <c r="K149" s="229" t="s">
        <v>139</v>
      </c>
      <c r="L149" s="234"/>
      <c r="M149" s="235" t="s">
        <v>1</v>
      </c>
      <c r="N149" s="236" t="s">
        <v>40</v>
      </c>
      <c r="O149" s="71"/>
      <c r="P149" s="200">
        <f>O149*H149</f>
        <v>0</v>
      </c>
      <c r="Q149" s="200">
        <v>1.23E-3</v>
      </c>
      <c r="R149" s="200">
        <f>Q149*H149</f>
        <v>25.889039999999998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168</v>
      </c>
      <c r="AT149" s="202" t="s">
        <v>164</v>
      </c>
      <c r="AU149" s="202" t="s">
        <v>85</v>
      </c>
      <c r="AY149" s="17" t="s">
        <v>132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83</v>
      </c>
      <c r="BK149" s="203">
        <f>ROUND(I149*H149,2)</f>
        <v>0</v>
      </c>
      <c r="BL149" s="17" t="s">
        <v>140</v>
      </c>
      <c r="BM149" s="202" t="s">
        <v>182</v>
      </c>
    </row>
    <row r="150" spans="1:65" s="13" customFormat="1">
      <c r="B150" s="204"/>
      <c r="C150" s="205"/>
      <c r="D150" s="206" t="s">
        <v>142</v>
      </c>
      <c r="E150" s="207" t="s">
        <v>1</v>
      </c>
      <c r="F150" s="208" t="s">
        <v>183</v>
      </c>
      <c r="G150" s="205"/>
      <c r="H150" s="209">
        <v>21048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142</v>
      </c>
      <c r="AU150" s="215" t="s">
        <v>85</v>
      </c>
      <c r="AV150" s="13" t="s">
        <v>85</v>
      </c>
      <c r="AW150" s="13" t="s">
        <v>31</v>
      </c>
      <c r="AX150" s="13" t="s">
        <v>75</v>
      </c>
      <c r="AY150" s="215" t="s">
        <v>132</v>
      </c>
    </row>
    <row r="151" spans="1:65" s="14" customFormat="1">
      <c r="B151" s="216"/>
      <c r="C151" s="217"/>
      <c r="D151" s="206" t="s">
        <v>142</v>
      </c>
      <c r="E151" s="218" t="s">
        <v>1</v>
      </c>
      <c r="F151" s="219" t="s">
        <v>149</v>
      </c>
      <c r="G151" s="217"/>
      <c r="H151" s="220">
        <v>21048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142</v>
      </c>
      <c r="AU151" s="226" t="s">
        <v>85</v>
      </c>
      <c r="AV151" s="14" t="s">
        <v>140</v>
      </c>
      <c r="AW151" s="14" t="s">
        <v>31</v>
      </c>
      <c r="AX151" s="14" t="s">
        <v>83</v>
      </c>
      <c r="AY151" s="226" t="s">
        <v>132</v>
      </c>
    </row>
    <row r="152" spans="1:65" s="2" customFormat="1" ht="21.75" customHeight="1">
      <c r="A152" s="34"/>
      <c r="B152" s="35"/>
      <c r="C152" s="227" t="s">
        <v>168</v>
      </c>
      <c r="D152" s="227" t="s">
        <v>164</v>
      </c>
      <c r="E152" s="228" t="s">
        <v>184</v>
      </c>
      <c r="F152" s="229" t="s">
        <v>185</v>
      </c>
      <c r="G152" s="230" t="s">
        <v>174</v>
      </c>
      <c r="H152" s="231">
        <v>10524</v>
      </c>
      <c r="I152" s="250"/>
      <c r="J152" s="233">
        <f>ROUND(I152*H152,2)</f>
        <v>0</v>
      </c>
      <c r="K152" s="229" t="s">
        <v>139</v>
      </c>
      <c r="L152" s="234"/>
      <c r="M152" s="235" t="s">
        <v>1</v>
      </c>
      <c r="N152" s="236" t="s">
        <v>40</v>
      </c>
      <c r="O152" s="71"/>
      <c r="P152" s="200">
        <f>O152*H152</f>
        <v>0</v>
      </c>
      <c r="Q152" s="200">
        <v>1.8000000000000001E-4</v>
      </c>
      <c r="R152" s="200">
        <f>Q152*H152</f>
        <v>1.8943200000000002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168</v>
      </c>
      <c r="AT152" s="202" t="s">
        <v>164</v>
      </c>
      <c r="AU152" s="202" t="s">
        <v>85</v>
      </c>
      <c r="AY152" s="17" t="s">
        <v>132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83</v>
      </c>
      <c r="BK152" s="203">
        <f>ROUND(I152*H152,2)</f>
        <v>0</v>
      </c>
      <c r="BL152" s="17" t="s">
        <v>140</v>
      </c>
      <c r="BM152" s="202" t="s">
        <v>186</v>
      </c>
    </row>
    <row r="153" spans="1:65" s="15" customFormat="1">
      <c r="B153" s="237"/>
      <c r="C153" s="238"/>
      <c r="D153" s="206" t="s">
        <v>142</v>
      </c>
      <c r="E153" s="239" t="s">
        <v>1</v>
      </c>
      <c r="F153" s="240" t="s">
        <v>176</v>
      </c>
      <c r="G153" s="238"/>
      <c r="H153" s="239" t="s">
        <v>1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AT153" s="246" t="s">
        <v>142</v>
      </c>
      <c r="AU153" s="246" t="s">
        <v>85</v>
      </c>
      <c r="AV153" s="15" t="s">
        <v>83</v>
      </c>
      <c r="AW153" s="15" t="s">
        <v>31</v>
      </c>
      <c r="AX153" s="15" t="s">
        <v>75</v>
      </c>
      <c r="AY153" s="246" t="s">
        <v>132</v>
      </c>
    </row>
    <row r="154" spans="1:65" s="13" customFormat="1">
      <c r="B154" s="204"/>
      <c r="C154" s="205"/>
      <c r="D154" s="206" t="s">
        <v>142</v>
      </c>
      <c r="E154" s="207" t="s">
        <v>1</v>
      </c>
      <c r="F154" s="208" t="s">
        <v>187</v>
      </c>
      <c r="G154" s="205"/>
      <c r="H154" s="209">
        <v>10524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142</v>
      </c>
      <c r="AU154" s="215" t="s">
        <v>85</v>
      </c>
      <c r="AV154" s="13" t="s">
        <v>85</v>
      </c>
      <c r="AW154" s="13" t="s">
        <v>31</v>
      </c>
      <c r="AX154" s="13" t="s">
        <v>75</v>
      </c>
      <c r="AY154" s="215" t="s">
        <v>132</v>
      </c>
    </row>
    <row r="155" spans="1:65" s="14" customFormat="1">
      <c r="B155" s="216"/>
      <c r="C155" s="217"/>
      <c r="D155" s="206" t="s">
        <v>142</v>
      </c>
      <c r="E155" s="218" t="s">
        <v>1</v>
      </c>
      <c r="F155" s="219" t="s">
        <v>149</v>
      </c>
      <c r="G155" s="217"/>
      <c r="H155" s="220">
        <v>10524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142</v>
      </c>
      <c r="AU155" s="226" t="s">
        <v>85</v>
      </c>
      <c r="AV155" s="14" t="s">
        <v>140</v>
      </c>
      <c r="AW155" s="14" t="s">
        <v>31</v>
      </c>
      <c r="AX155" s="14" t="s">
        <v>83</v>
      </c>
      <c r="AY155" s="226" t="s">
        <v>132</v>
      </c>
    </row>
    <row r="156" spans="1:65" s="2" customFormat="1" ht="78" customHeight="1">
      <c r="A156" s="34"/>
      <c r="B156" s="35"/>
      <c r="C156" s="191" t="s">
        <v>188</v>
      </c>
      <c r="D156" s="191" t="s">
        <v>135</v>
      </c>
      <c r="E156" s="192" t="s">
        <v>189</v>
      </c>
      <c r="F156" s="193" t="s">
        <v>190</v>
      </c>
      <c r="G156" s="194" t="s">
        <v>191</v>
      </c>
      <c r="H156" s="195">
        <v>3.1280000000000001</v>
      </c>
      <c r="I156" s="196"/>
      <c r="J156" s="197">
        <f>ROUND(I156*H156,2)</f>
        <v>0</v>
      </c>
      <c r="K156" s="193" t="s">
        <v>139</v>
      </c>
      <c r="L156" s="39"/>
      <c r="M156" s="198" t="s">
        <v>1</v>
      </c>
      <c r="N156" s="199" t="s">
        <v>40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140</v>
      </c>
      <c r="AT156" s="202" t="s">
        <v>135</v>
      </c>
      <c r="AU156" s="202" t="s">
        <v>85</v>
      </c>
      <c r="AY156" s="17" t="s">
        <v>132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83</v>
      </c>
      <c r="BK156" s="203">
        <f>ROUND(I156*H156,2)</f>
        <v>0</v>
      </c>
      <c r="BL156" s="17" t="s">
        <v>140</v>
      </c>
      <c r="BM156" s="202" t="s">
        <v>192</v>
      </c>
    </row>
    <row r="157" spans="1:65" s="13" customFormat="1">
      <c r="B157" s="204"/>
      <c r="C157" s="205"/>
      <c r="D157" s="206" t="s">
        <v>142</v>
      </c>
      <c r="E157" s="207" t="s">
        <v>1</v>
      </c>
      <c r="F157" s="208" t="s">
        <v>193</v>
      </c>
      <c r="G157" s="205"/>
      <c r="H157" s="209">
        <v>3.1680000000000001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142</v>
      </c>
      <c r="AU157" s="215" t="s">
        <v>85</v>
      </c>
      <c r="AV157" s="13" t="s">
        <v>85</v>
      </c>
      <c r="AW157" s="13" t="s">
        <v>31</v>
      </c>
      <c r="AX157" s="13" t="s">
        <v>75</v>
      </c>
      <c r="AY157" s="215" t="s">
        <v>132</v>
      </c>
    </row>
    <row r="158" spans="1:65" s="13" customFormat="1">
      <c r="B158" s="204"/>
      <c r="C158" s="205"/>
      <c r="D158" s="206" t="s">
        <v>142</v>
      </c>
      <c r="E158" s="207" t="s">
        <v>1</v>
      </c>
      <c r="F158" s="208" t="s">
        <v>194</v>
      </c>
      <c r="G158" s="205"/>
      <c r="H158" s="209">
        <v>-0.04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142</v>
      </c>
      <c r="AU158" s="215" t="s">
        <v>85</v>
      </c>
      <c r="AV158" s="13" t="s">
        <v>85</v>
      </c>
      <c r="AW158" s="13" t="s">
        <v>31</v>
      </c>
      <c r="AX158" s="13" t="s">
        <v>75</v>
      </c>
      <c r="AY158" s="215" t="s">
        <v>132</v>
      </c>
    </row>
    <row r="159" spans="1:65" s="14" customFormat="1">
      <c r="B159" s="216"/>
      <c r="C159" s="217"/>
      <c r="D159" s="206" t="s">
        <v>142</v>
      </c>
      <c r="E159" s="218" t="s">
        <v>1</v>
      </c>
      <c r="F159" s="219" t="s">
        <v>149</v>
      </c>
      <c r="G159" s="217"/>
      <c r="H159" s="220">
        <v>3.1280000000000001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142</v>
      </c>
      <c r="AU159" s="226" t="s">
        <v>85</v>
      </c>
      <c r="AV159" s="14" t="s">
        <v>140</v>
      </c>
      <c r="AW159" s="14" t="s">
        <v>31</v>
      </c>
      <c r="AX159" s="14" t="s">
        <v>83</v>
      </c>
      <c r="AY159" s="226" t="s">
        <v>132</v>
      </c>
    </row>
    <row r="160" spans="1:65" s="2" customFormat="1" ht="90" customHeight="1">
      <c r="A160" s="34"/>
      <c r="B160" s="35"/>
      <c r="C160" s="191" t="s">
        <v>195</v>
      </c>
      <c r="D160" s="191" t="s">
        <v>135</v>
      </c>
      <c r="E160" s="192" t="s">
        <v>196</v>
      </c>
      <c r="F160" s="193" t="s">
        <v>197</v>
      </c>
      <c r="G160" s="194" t="s">
        <v>191</v>
      </c>
      <c r="H160" s="195">
        <v>3.1280000000000001</v>
      </c>
      <c r="I160" s="196"/>
      <c r="J160" s="197">
        <f>ROUND(I160*H160,2)</f>
        <v>0</v>
      </c>
      <c r="K160" s="193" t="s">
        <v>139</v>
      </c>
      <c r="L160" s="39"/>
      <c r="M160" s="198" t="s">
        <v>1</v>
      </c>
      <c r="N160" s="199" t="s">
        <v>40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140</v>
      </c>
      <c r="AT160" s="202" t="s">
        <v>135</v>
      </c>
      <c r="AU160" s="202" t="s">
        <v>85</v>
      </c>
      <c r="AY160" s="17" t="s">
        <v>132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83</v>
      </c>
      <c r="BK160" s="203">
        <f>ROUND(I160*H160,2)</f>
        <v>0</v>
      </c>
      <c r="BL160" s="17" t="s">
        <v>140</v>
      </c>
      <c r="BM160" s="202" t="s">
        <v>198</v>
      </c>
    </row>
    <row r="161" spans="1:65" s="13" customFormat="1">
      <c r="B161" s="204"/>
      <c r="C161" s="205"/>
      <c r="D161" s="206" t="s">
        <v>142</v>
      </c>
      <c r="E161" s="207" t="s">
        <v>1</v>
      </c>
      <c r="F161" s="208" t="s">
        <v>193</v>
      </c>
      <c r="G161" s="205"/>
      <c r="H161" s="209">
        <v>3.1680000000000001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142</v>
      </c>
      <c r="AU161" s="215" t="s">
        <v>85</v>
      </c>
      <c r="AV161" s="13" t="s">
        <v>85</v>
      </c>
      <c r="AW161" s="13" t="s">
        <v>31</v>
      </c>
      <c r="AX161" s="13" t="s">
        <v>75</v>
      </c>
      <c r="AY161" s="215" t="s">
        <v>132</v>
      </c>
    </row>
    <row r="162" spans="1:65" s="13" customFormat="1">
      <c r="B162" s="204"/>
      <c r="C162" s="205"/>
      <c r="D162" s="206" t="s">
        <v>142</v>
      </c>
      <c r="E162" s="207" t="s">
        <v>1</v>
      </c>
      <c r="F162" s="208" t="s">
        <v>199</v>
      </c>
      <c r="G162" s="205"/>
      <c r="H162" s="209">
        <v>-0.04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142</v>
      </c>
      <c r="AU162" s="215" t="s">
        <v>85</v>
      </c>
      <c r="AV162" s="13" t="s">
        <v>85</v>
      </c>
      <c r="AW162" s="13" t="s">
        <v>31</v>
      </c>
      <c r="AX162" s="13" t="s">
        <v>75</v>
      </c>
      <c r="AY162" s="215" t="s">
        <v>132</v>
      </c>
    </row>
    <row r="163" spans="1:65" s="14" customFormat="1">
      <c r="B163" s="216"/>
      <c r="C163" s="217"/>
      <c r="D163" s="206" t="s">
        <v>142</v>
      </c>
      <c r="E163" s="218" t="s">
        <v>1</v>
      </c>
      <c r="F163" s="219" t="s">
        <v>149</v>
      </c>
      <c r="G163" s="217"/>
      <c r="H163" s="220">
        <v>3.1280000000000001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142</v>
      </c>
      <c r="AU163" s="226" t="s">
        <v>85</v>
      </c>
      <c r="AV163" s="14" t="s">
        <v>140</v>
      </c>
      <c r="AW163" s="14" t="s">
        <v>31</v>
      </c>
      <c r="AX163" s="14" t="s">
        <v>83</v>
      </c>
      <c r="AY163" s="226" t="s">
        <v>132</v>
      </c>
    </row>
    <row r="164" spans="1:65" s="2" customFormat="1" ht="114.95" customHeight="1">
      <c r="A164" s="34"/>
      <c r="B164" s="35"/>
      <c r="C164" s="191" t="s">
        <v>200</v>
      </c>
      <c r="D164" s="191" t="s">
        <v>135</v>
      </c>
      <c r="E164" s="192" t="s">
        <v>201</v>
      </c>
      <c r="F164" s="193" t="s">
        <v>202</v>
      </c>
      <c r="G164" s="194" t="s">
        <v>203</v>
      </c>
      <c r="H164" s="195">
        <v>1405</v>
      </c>
      <c r="I164" s="196"/>
      <c r="J164" s="197">
        <f>ROUND(I164*H164,2)</f>
        <v>0</v>
      </c>
      <c r="K164" s="193" t="s">
        <v>139</v>
      </c>
      <c r="L164" s="39"/>
      <c r="M164" s="198" t="s">
        <v>1</v>
      </c>
      <c r="N164" s="199" t="s">
        <v>40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140</v>
      </c>
      <c r="AT164" s="202" t="s">
        <v>135</v>
      </c>
      <c r="AU164" s="202" t="s">
        <v>85</v>
      </c>
      <c r="AY164" s="17" t="s">
        <v>132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83</v>
      </c>
      <c r="BK164" s="203">
        <f>ROUND(I164*H164,2)</f>
        <v>0</v>
      </c>
      <c r="BL164" s="17" t="s">
        <v>140</v>
      </c>
      <c r="BM164" s="202" t="s">
        <v>204</v>
      </c>
    </row>
    <row r="165" spans="1:65" s="13" customFormat="1">
      <c r="B165" s="204"/>
      <c r="C165" s="205"/>
      <c r="D165" s="206" t="s">
        <v>142</v>
      </c>
      <c r="E165" s="207" t="s">
        <v>1</v>
      </c>
      <c r="F165" s="208" t="s">
        <v>205</v>
      </c>
      <c r="G165" s="205"/>
      <c r="H165" s="209">
        <v>597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142</v>
      </c>
      <c r="AU165" s="215" t="s">
        <v>85</v>
      </c>
      <c r="AV165" s="13" t="s">
        <v>85</v>
      </c>
      <c r="AW165" s="13" t="s">
        <v>31</v>
      </c>
      <c r="AX165" s="13" t="s">
        <v>75</v>
      </c>
      <c r="AY165" s="215" t="s">
        <v>132</v>
      </c>
    </row>
    <row r="166" spans="1:65" s="13" customFormat="1">
      <c r="B166" s="204"/>
      <c r="C166" s="205"/>
      <c r="D166" s="206" t="s">
        <v>142</v>
      </c>
      <c r="E166" s="207" t="s">
        <v>1</v>
      </c>
      <c r="F166" s="208" t="s">
        <v>206</v>
      </c>
      <c r="G166" s="205"/>
      <c r="H166" s="209">
        <v>531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142</v>
      </c>
      <c r="AU166" s="215" t="s">
        <v>85</v>
      </c>
      <c r="AV166" s="13" t="s">
        <v>85</v>
      </c>
      <c r="AW166" s="13" t="s">
        <v>31</v>
      </c>
      <c r="AX166" s="13" t="s">
        <v>75</v>
      </c>
      <c r="AY166" s="215" t="s">
        <v>132</v>
      </c>
    </row>
    <row r="167" spans="1:65" s="13" customFormat="1">
      <c r="B167" s="204"/>
      <c r="C167" s="205"/>
      <c r="D167" s="206" t="s">
        <v>142</v>
      </c>
      <c r="E167" s="207" t="s">
        <v>1</v>
      </c>
      <c r="F167" s="208" t="s">
        <v>207</v>
      </c>
      <c r="G167" s="205"/>
      <c r="H167" s="209">
        <v>277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142</v>
      </c>
      <c r="AU167" s="215" t="s">
        <v>85</v>
      </c>
      <c r="AV167" s="13" t="s">
        <v>85</v>
      </c>
      <c r="AW167" s="13" t="s">
        <v>31</v>
      </c>
      <c r="AX167" s="13" t="s">
        <v>75</v>
      </c>
      <c r="AY167" s="215" t="s">
        <v>132</v>
      </c>
    </row>
    <row r="168" spans="1:65" s="14" customFormat="1">
      <c r="B168" s="216"/>
      <c r="C168" s="217"/>
      <c r="D168" s="206" t="s">
        <v>142</v>
      </c>
      <c r="E168" s="218" t="s">
        <v>1</v>
      </c>
      <c r="F168" s="219" t="s">
        <v>149</v>
      </c>
      <c r="G168" s="217"/>
      <c r="H168" s="220">
        <v>1405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142</v>
      </c>
      <c r="AU168" s="226" t="s">
        <v>85</v>
      </c>
      <c r="AV168" s="14" t="s">
        <v>140</v>
      </c>
      <c r="AW168" s="14" t="s">
        <v>31</v>
      </c>
      <c r="AX168" s="14" t="s">
        <v>83</v>
      </c>
      <c r="AY168" s="226" t="s">
        <v>132</v>
      </c>
    </row>
    <row r="169" spans="1:65" s="2" customFormat="1" ht="90" customHeight="1">
      <c r="A169" s="34"/>
      <c r="B169" s="35"/>
      <c r="C169" s="191" t="s">
        <v>208</v>
      </c>
      <c r="D169" s="191" t="s">
        <v>135</v>
      </c>
      <c r="E169" s="192" t="s">
        <v>209</v>
      </c>
      <c r="F169" s="193" t="s">
        <v>210</v>
      </c>
      <c r="G169" s="194" t="s">
        <v>203</v>
      </c>
      <c r="H169" s="195">
        <v>3526</v>
      </c>
      <c r="I169" s="196"/>
      <c r="J169" s="197">
        <f>ROUND(I169*H169,2)</f>
        <v>0</v>
      </c>
      <c r="K169" s="193" t="s">
        <v>139</v>
      </c>
      <c r="L169" s="39"/>
      <c r="M169" s="198" t="s">
        <v>1</v>
      </c>
      <c r="N169" s="199" t="s">
        <v>40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140</v>
      </c>
      <c r="AT169" s="202" t="s">
        <v>135</v>
      </c>
      <c r="AU169" s="202" t="s">
        <v>85</v>
      </c>
      <c r="AY169" s="17" t="s">
        <v>132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83</v>
      </c>
      <c r="BK169" s="203">
        <f>ROUND(I169*H169,2)</f>
        <v>0</v>
      </c>
      <c r="BL169" s="17" t="s">
        <v>140</v>
      </c>
      <c r="BM169" s="202" t="s">
        <v>211</v>
      </c>
    </row>
    <row r="170" spans="1:65" s="13" customFormat="1">
      <c r="B170" s="204"/>
      <c r="C170" s="205"/>
      <c r="D170" s="206" t="s">
        <v>142</v>
      </c>
      <c r="E170" s="207" t="s">
        <v>1</v>
      </c>
      <c r="F170" s="208" t="s">
        <v>212</v>
      </c>
      <c r="G170" s="205"/>
      <c r="H170" s="209">
        <v>220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142</v>
      </c>
      <c r="AU170" s="215" t="s">
        <v>85</v>
      </c>
      <c r="AV170" s="13" t="s">
        <v>85</v>
      </c>
      <c r="AW170" s="13" t="s">
        <v>31</v>
      </c>
      <c r="AX170" s="13" t="s">
        <v>75</v>
      </c>
      <c r="AY170" s="215" t="s">
        <v>132</v>
      </c>
    </row>
    <row r="171" spans="1:65" s="13" customFormat="1">
      <c r="B171" s="204"/>
      <c r="C171" s="205"/>
      <c r="D171" s="206" t="s">
        <v>142</v>
      </c>
      <c r="E171" s="207" t="s">
        <v>1</v>
      </c>
      <c r="F171" s="208" t="s">
        <v>213</v>
      </c>
      <c r="G171" s="205"/>
      <c r="H171" s="209">
        <v>1440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142</v>
      </c>
      <c r="AU171" s="215" t="s">
        <v>85</v>
      </c>
      <c r="AV171" s="13" t="s">
        <v>85</v>
      </c>
      <c r="AW171" s="13" t="s">
        <v>31</v>
      </c>
      <c r="AX171" s="13" t="s">
        <v>75</v>
      </c>
      <c r="AY171" s="215" t="s">
        <v>132</v>
      </c>
    </row>
    <row r="172" spans="1:65" s="13" customFormat="1">
      <c r="B172" s="204"/>
      <c r="C172" s="205"/>
      <c r="D172" s="206" t="s">
        <v>142</v>
      </c>
      <c r="E172" s="207" t="s">
        <v>1</v>
      </c>
      <c r="F172" s="208" t="s">
        <v>214</v>
      </c>
      <c r="G172" s="205"/>
      <c r="H172" s="209">
        <v>1866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142</v>
      </c>
      <c r="AU172" s="215" t="s">
        <v>85</v>
      </c>
      <c r="AV172" s="13" t="s">
        <v>85</v>
      </c>
      <c r="AW172" s="13" t="s">
        <v>31</v>
      </c>
      <c r="AX172" s="13" t="s">
        <v>75</v>
      </c>
      <c r="AY172" s="215" t="s">
        <v>132</v>
      </c>
    </row>
    <row r="173" spans="1:65" s="14" customFormat="1">
      <c r="B173" s="216"/>
      <c r="C173" s="217"/>
      <c r="D173" s="206" t="s">
        <v>142</v>
      </c>
      <c r="E173" s="218" t="s">
        <v>1</v>
      </c>
      <c r="F173" s="219" t="s">
        <v>149</v>
      </c>
      <c r="G173" s="217"/>
      <c r="H173" s="220">
        <v>3526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142</v>
      </c>
      <c r="AU173" s="226" t="s">
        <v>85</v>
      </c>
      <c r="AV173" s="14" t="s">
        <v>140</v>
      </c>
      <c r="AW173" s="14" t="s">
        <v>31</v>
      </c>
      <c r="AX173" s="14" t="s">
        <v>83</v>
      </c>
      <c r="AY173" s="226" t="s">
        <v>132</v>
      </c>
    </row>
    <row r="174" spans="1:65" s="2" customFormat="1" ht="48">
      <c r="A174" s="34"/>
      <c r="B174" s="35"/>
      <c r="C174" s="191" t="s">
        <v>215</v>
      </c>
      <c r="D174" s="191" t="s">
        <v>135</v>
      </c>
      <c r="E174" s="192" t="s">
        <v>216</v>
      </c>
      <c r="F174" s="193" t="s">
        <v>217</v>
      </c>
      <c r="G174" s="194" t="s">
        <v>174</v>
      </c>
      <c r="H174" s="195">
        <v>580</v>
      </c>
      <c r="I174" s="196"/>
      <c r="J174" s="197">
        <f>ROUND(I174*H174,2)</f>
        <v>0</v>
      </c>
      <c r="K174" s="193" t="s">
        <v>139</v>
      </c>
      <c r="L174" s="39"/>
      <c r="M174" s="198" t="s">
        <v>1</v>
      </c>
      <c r="N174" s="199" t="s">
        <v>40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140</v>
      </c>
      <c r="AT174" s="202" t="s">
        <v>135</v>
      </c>
      <c r="AU174" s="202" t="s">
        <v>85</v>
      </c>
      <c r="AY174" s="17" t="s">
        <v>132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83</v>
      </c>
      <c r="BK174" s="203">
        <f>ROUND(I174*H174,2)</f>
        <v>0</v>
      </c>
      <c r="BL174" s="17" t="s">
        <v>140</v>
      </c>
      <c r="BM174" s="202" t="s">
        <v>218</v>
      </c>
    </row>
    <row r="175" spans="1:65" s="13" customFormat="1">
      <c r="B175" s="204"/>
      <c r="C175" s="205"/>
      <c r="D175" s="206" t="s">
        <v>142</v>
      </c>
      <c r="E175" s="207" t="s">
        <v>1</v>
      </c>
      <c r="F175" s="208" t="s">
        <v>219</v>
      </c>
      <c r="G175" s="205"/>
      <c r="H175" s="209">
        <v>580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142</v>
      </c>
      <c r="AU175" s="215" t="s">
        <v>85</v>
      </c>
      <c r="AV175" s="13" t="s">
        <v>85</v>
      </c>
      <c r="AW175" s="13" t="s">
        <v>31</v>
      </c>
      <c r="AX175" s="13" t="s">
        <v>75</v>
      </c>
      <c r="AY175" s="215" t="s">
        <v>132</v>
      </c>
    </row>
    <row r="176" spans="1:65" s="14" customFormat="1">
      <c r="B176" s="216"/>
      <c r="C176" s="217"/>
      <c r="D176" s="206" t="s">
        <v>142</v>
      </c>
      <c r="E176" s="218" t="s">
        <v>1</v>
      </c>
      <c r="F176" s="219" t="s">
        <v>149</v>
      </c>
      <c r="G176" s="217"/>
      <c r="H176" s="220">
        <v>580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142</v>
      </c>
      <c r="AU176" s="226" t="s">
        <v>85</v>
      </c>
      <c r="AV176" s="14" t="s">
        <v>140</v>
      </c>
      <c r="AW176" s="14" t="s">
        <v>31</v>
      </c>
      <c r="AX176" s="14" t="s">
        <v>83</v>
      </c>
      <c r="AY176" s="226" t="s">
        <v>132</v>
      </c>
    </row>
    <row r="177" spans="1:65" s="2" customFormat="1" ht="134.25" customHeight="1">
      <c r="A177" s="34"/>
      <c r="B177" s="35"/>
      <c r="C177" s="191" t="s">
        <v>220</v>
      </c>
      <c r="D177" s="191" t="s">
        <v>135</v>
      </c>
      <c r="E177" s="192" t="s">
        <v>221</v>
      </c>
      <c r="F177" s="193" t="s">
        <v>222</v>
      </c>
      <c r="G177" s="194" t="s">
        <v>191</v>
      </c>
      <c r="H177" s="195">
        <v>9.5039999999999996</v>
      </c>
      <c r="I177" s="196"/>
      <c r="J177" s="197">
        <f>ROUND(I177*H177,2)</f>
        <v>0</v>
      </c>
      <c r="K177" s="193" t="s">
        <v>1</v>
      </c>
      <c r="L177" s="39"/>
      <c r="M177" s="198" t="s">
        <v>1</v>
      </c>
      <c r="N177" s="199" t="s">
        <v>40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140</v>
      </c>
      <c r="AT177" s="202" t="s">
        <v>135</v>
      </c>
      <c r="AU177" s="202" t="s">
        <v>85</v>
      </c>
      <c r="AY177" s="17" t="s">
        <v>132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83</v>
      </c>
      <c r="BK177" s="203">
        <f>ROUND(I177*H177,2)</f>
        <v>0</v>
      </c>
      <c r="BL177" s="17" t="s">
        <v>140</v>
      </c>
      <c r="BM177" s="202" t="s">
        <v>223</v>
      </c>
    </row>
    <row r="178" spans="1:65" s="13" customFormat="1">
      <c r="B178" s="204"/>
      <c r="C178" s="205"/>
      <c r="D178" s="206" t="s">
        <v>142</v>
      </c>
      <c r="E178" s="207" t="s">
        <v>1</v>
      </c>
      <c r="F178" s="208" t="s">
        <v>224</v>
      </c>
      <c r="G178" s="205"/>
      <c r="H178" s="209">
        <v>9.5039999999999996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142</v>
      </c>
      <c r="AU178" s="215" t="s">
        <v>85</v>
      </c>
      <c r="AV178" s="13" t="s">
        <v>85</v>
      </c>
      <c r="AW178" s="13" t="s">
        <v>31</v>
      </c>
      <c r="AX178" s="13" t="s">
        <v>75</v>
      </c>
      <c r="AY178" s="215" t="s">
        <v>132</v>
      </c>
    </row>
    <row r="179" spans="1:65" s="14" customFormat="1">
      <c r="B179" s="216"/>
      <c r="C179" s="217"/>
      <c r="D179" s="206" t="s">
        <v>142</v>
      </c>
      <c r="E179" s="218" t="s">
        <v>1</v>
      </c>
      <c r="F179" s="219" t="s">
        <v>149</v>
      </c>
      <c r="G179" s="217"/>
      <c r="H179" s="220">
        <v>9.5039999999999996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142</v>
      </c>
      <c r="AU179" s="226" t="s">
        <v>85</v>
      </c>
      <c r="AV179" s="14" t="s">
        <v>140</v>
      </c>
      <c r="AW179" s="14" t="s">
        <v>31</v>
      </c>
      <c r="AX179" s="14" t="s">
        <v>83</v>
      </c>
      <c r="AY179" s="226" t="s">
        <v>132</v>
      </c>
    </row>
    <row r="180" spans="1:65" s="2" customFormat="1" ht="55.5" customHeight="1">
      <c r="A180" s="34"/>
      <c r="B180" s="35"/>
      <c r="C180" s="191" t="s">
        <v>8</v>
      </c>
      <c r="D180" s="191" t="s">
        <v>135</v>
      </c>
      <c r="E180" s="192" t="s">
        <v>225</v>
      </c>
      <c r="F180" s="193" t="s">
        <v>226</v>
      </c>
      <c r="G180" s="194" t="s">
        <v>191</v>
      </c>
      <c r="H180" s="195">
        <v>3.1680000000000001</v>
      </c>
      <c r="I180" s="196"/>
      <c r="J180" s="197">
        <f>ROUND(I180*H180,2)</f>
        <v>0</v>
      </c>
      <c r="K180" s="193" t="s">
        <v>139</v>
      </c>
      <c r="L180" s="39"/>
      <c r="M180" s="198" t="s">
        <v>1</v>
      </c>
      <c r="N180" s="199" t="s">
        <v>40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140</v>
      </c>
      <c r="AT180" s="202" t="s">
        <v>135</v>
      </c>
      <c r="AU180" s="202" t="s">
        <v>85</v>
      </c>
      <c r="AY180" s="17" t="s">
        <v>132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83</v>
      </c>
      <c r="BK180" s="203">
        <f>ROUND(I180*H180,2)</f>
        <v>0</v>
      </c>
      <c r="BL180" s="17" t="s">
        <v>140</v>
      </c>
      <c r="BM180" s="202" t="s">
        <v>227</v>
      </c>
    </row>
    <row r="181" spans="1:65" s="13" customFormat="1">
      <c r="B181" s="204"/>
      <c r="C181" s="205"/>
      <c r="D181" s="206" t="s">
        <v>142</v>
      </c>
      <c r="E181" s="207" t="s">
        <v>1</v>
      </c>
      <c r="F181" s="208" t="s">
        <v>193</v>
      </c>
      <c r="G181" s="205"/>
      <c r="H181" s="209">
        <v>3.1680000000000001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142</v>
      </c>
      <c r="AU181" s="215" t="s">
        <v>85</v>
      </c>
      <c r="AV181" s="13" t="s">
        <v>85</v>
      </c>
      <c r="AW181" s="13" t="s">
        <v>31</v>
      </c>
      <c r="AX181" s="13" t="s">
        <v>75</v>
      </c>
      <c r="AY181" s="215" t="s">
        <v>132</v>
      </c>
    </row>
    <row r="182" spans="1:65" s="14" customFormat="1">
      <c r="B182" s="216"/>
      <c r="C182" s="217"/>
      <c r="D182" s="206" t="s">
        <v>142</v>
      </c>
      <c r="E182" s="218" t="s">
        <v>1</v>
      </c>
      <c r="F182" s="219" t="s">
        <v>149</v>
      </c>
      <c r="G182" s="217"/>
      <c r="H182" s="220">
        <v>3.1680000000000001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142</v>
      </c>
      <c r="AU182" s="226" t="s">
        <v>85</v>
      </c>
      <c r="AV182" s="14" t="s">
        <v>140</v>
      </c>
      <c r="AW182" s="14" t="s">
        <v>31</v>
      </c>
      <c r="AX182" s="14" t="s">
        <v>83</v>
      </c>
      <c r="AY182" s="226" t="s">
        <v>132</v>
      </c>
    </row>
    <row r="183" spans="1:65" s="2" customFormat="1" ht="114.95" customHeight="1">
      <c r="A183" s="34"/>
      <c r="B183" s="35"/>
      <c r="C183" s="191" t="s">
        <v>228</v>
      </c>
      <c r="D183" s="191" t="s">
        <v>135</v>
      </c>
      <c r="E183" s="192" t="s">
        <v>229</v>
      </c>
      <c r="F183" s="193" t="s">
        <v>230</v>
      </c>
      <c r="G183" s="194" t="s">
        <v>231</v>
      </c>
      <c r="H183" s="195">
        <v>310</v>
      </c>
      <c r="I183" s="196"/>
      <c r="J183" s="197">
        <f>ROUND(I183*H183,2)</f>
        <v>0</v>
      </c>
      <c r="K183" s="193" t="s">
        <v>139</v>
      </c>
      <c r="L183" s="39"/>
      <c r="M183" s="198" t="s">
        <v>1</v>
      </c>
      <c r="N183" s="199" t="s">
        <v>40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140</v>
      </c>
      <c r="AT183" s="202" t="s">
        <v>135</v>
      </c>
      <c r="AU183" s="202" t="s">
        <v>85</v>
      </c>
      <c r="AY183" s="17" t="s">
        <v>132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83</v>
      </c>
      <c r="BK183" s="203">
        <f>ROUND(I183*H183,2)</f>
        <v>0</v>
      </c>
      <c r="BL183" s="17" t="s">
        <v>140</v>
      </c>
      <c r="BM183" s="202" t="s">
        <v>232</v>
      </c>
    </row>
    <row r="184" spans="1:65" s="13" customFormat="1">
      <c r="B184" s="204"/>
      <c r="C184" s="205"/>
      <c r="D184" s="206" t="s">
        <v>142</v>
      </c>
      <c r="E184" s="207" t="s">
        <v>1</v>
      </c>
      <c r="F184" s="208" t="s">
        <v>233</v>
      </c>
      <c r="G184" s="205"/>
      <c r="H184" s="209">
        <v>290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142</v>
      </c>
      <c r="AU184" s="215" t="s">
        <v>85</v>
      </c>
      <c r="AV184" s="13" t="s">
        <v>85</v>
      </c>
      <c r="AW184" s="13" t="s">
        <v>31</v>
      </c>
      <c r="AX184" s="13" t="s">
        <v>75</v>
      </c>
      <c r="AY184" s="215" t="s">
        <v>132</v>
      </c>
    </row>
    <row r="185" spans="1:65" s="13" customFormat="1">
      <c r="B185" s="204"/>
      <c r="C185" s="205"/>
      <c r="D185" s="206" t="s">
        <v>142</v>
      </c>
      <c r="E185" s="207" t="s">
        <v>1</v>
      </c>
      <c r="F185" s="208" t="s">
        <v>234</v>
      </c>
      <c r="G185" s="205"/>
      <c r="H185" s="209">
        <v>20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142</v>
      </c>
      <c r="AU185" s="215" t="s">
        <v>85</v>
      </c>
      <c r="AV185" s="13" t="s">
        <v>85</v>
      </c>
      <c r="AW185" s="13" t="s">
        <v>31</v>
      </c>
      <c r="AX185" s="13" t="s">
        <v>75</v>
      </c>
      <c r="AY185" s="215" t="s">
        <v>132</v>
      </c>
    </row>
    <row r="186" spans="1:65" s="14" customFormat="1">
      <c r="B186" s="216"/>
      <c r="C186" s="217"/>
      <c r="D186" s="206" t="s">
        <v>142</v>
      </c>
      <c r="E186" s="218" t="s">
        <v>1</v>
      </c>
      <c r="F186" s="219" t="s">
        <v>149</v>
      </c>
      <c r="G186" s="217"/>
      <c r="H186" s="220">
        <v>310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142</v>
      </c>
      <c r="AU186" s="226" t="s">
        <v>85</v>
      </c>
      <c r="AV186" s="14" t="s">
        <v>140</v>
      </c>
      <c r="AW186" s="14" t="s">
        <v>31</v>
      </c>
      <c r="AX186" s="14" t="s">
        <v>83</v>
      </c>
      <c r="AY186" s="226" t="s">
        <v>132</v>
      </c>
    </row>
    <row r="187" spans="1:65" s="2" customFormat="1" ht="90" customHeight="1">
      <c r="A187" s="34"/>
      <c r="B187" s="35"/>
      <c r="C187" s="191" t="s">
        <v>235</v>
      </c>
      <c r="D187" s="191" t="s">
        <v>135</v>
      </c>
      <c r="E187" s="192" t="s">
        <v>236</v>
      </c>
      <c r="F187" s="193" t="s">
        <v>237</v>
      </c>
      <c r="G187" s="194" t="s">
        <v>231</v>
      </c>
      <c r="H187" s="195">
        <v>30</v>
      </c>
      <c r="I187" s="196"/>
      <c r="J187" s="197">
        <f>ROUND(I187*H187,2)</f>
        <v>0</v>
      </c>
      <c r="K187" s="193" t="s">
        <v>139</v>
      </c>
      <c r="L187" s="39"/>
      <c r="M187" s="198" t="s">
        <v>1</v>
      </c>
      <c r="N187" s="199" t="s">
        <v>40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140</v>
      </c>
      <c r="AT187" s="202" t="s">
        <v>135</v>
      </c>
      <c r="AU187" s="202" t="s">
        <v>85</v>
      </c>
      <c r="AY187" s="17" t="s">
        <v>132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83</v>
      </c>
      <c r="BK187" s="203">
        <f>ROUND(I187*H187,2)</f>
        <v>0</v>
      </c>
      <c r="BL187" s="17" t="s">
        <v>140</v>
      </c>
      <c r="BM187" s="202" t="s">
        <v>238</v>
      </c>
    </row>
    <row r="188" spans="1:65" s="13" customFormat="1">
      <c r="B188" s="204"/>
      <c r="C188" s="205"/>
      <c r="D188" s="206" t="s">
        <v>142</v>
      </c>
      <c r="E188" s="207" t="s">
        <v>1</v>
      </c>
      <c r="F188" s="208" t="s">
        <v>239</v>
      </c>
      <c r="G188" s="205"/>
      <c r="H188" s="209">
        <v>30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142</v>
      </c>
      <c r="AU188" s="215" t="s">
        <v>85</v>
      </c>
      <c r="AV188" s="13" t="s">
        <v>85</v>
      </c>
      <c r="AW188" s="13" t="s">
        <v>31</v>
      </c>
      <c r="AX188" s="13" t="s">
        <v>75</v>
      </c>
      <c r="AY188" s="215" t="s">
        <v>132</v>
      </c>
    </row>
    <row r="189" spans="1:65" s="14" customFormat="1">
      <c r="B189" s="216"/>
      <c r="C189" s="217"/>
      <c r="D189" s="206" t="s">
        <v>142</v>
      </c>
      <c r="E189" s="218" t="s">
        <v>1</v>
      </c>
      <c r="F189" s="219" t="s">
        <v>149</v>
      </c>
      <c r="G189" s="217"/>
      <c r="H189" s="220">
        <v>30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142</v>
      </c>
      <c r="AU189" s="226" t="s">
        <v>85</v>
      </c>
      <c r="AV189" s="14" t="s">
        <v>140</v>
      </c>
      <c r="AW189" s="14" t="s">
        <v>31</v>
      </c>
      <c r="AX189" s="14" t="s">
        <v>83</v>
      </c>
      <c r="AY189" s="226" t="s">
        <v>132</v>
      </c>
    </row>
    <row r="190" spans="1:65" s="2" customFormat="1" ht="101.25" customHeight="1">
      <c r="A190" s="34"/>
      <c r="B190" s="35"/>
      <c r="C190" s="191" t="s">
        <v>240</v>
      </c>
      <c r="D190" s="191" t="s">
        <v>135</v>
      </c>
      <c r="E190" s="192" t="s">
        <v>241</v>
      </c>
      <c r="F190" s="193" t="s">
        <v>242</v>
      </c>
      <c r="G190" s="194" t="s">
        <v>203</v>
      </c>
      <c r="H190" s="195">
        <v>6336</v>
      </c>
      <c r="I190" s="196"/>
      <c r="J190" s="197">
        <f>ROUND(I190*H190,2)</f>
        <v>0</v>
      </c>
      <c r="K190" s="193" t="s">
        <v>139</v>
      </c>
      <c r="L190" s="39"/>
      <c r="M190" s="198" t="s">
        <v>1</v>
      </c>
      <c r="N190" s="199" t="s">
        <v>40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140</v>
      </c>
      <c r="AT190" s="202" t="s">
        <v>135</v>
      </c>
      <c r="AU190" s="202" t="s">
        <v>85</v>
      </c>
      <c r="AY190" s="17" t="s">
        <v>132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83</v>
      </c>
      <c r="BK190" s="203">
        <f>ROUND(I190*H190,2)</f>
        <v>0</v>
      </c>
      <c r="BL190" s="17" t="s">
        <v>140</v>
      </c>
      <c r="BM190" s="202" t="s">
        <v>243</v>
      </c>
    </row>
    <row r="191" spans="1:65" s="13" customFormat="1">
      <c r="B191" s="204"/>
      <c r="C191" s="205"/>
      <c r="D191" s="206" t="s">
        <v>142</v>
      </c>
      <c r="E191" s="207" t="s">
        <v>1</v>
      </c>
      <c r="F191" s="208" t="s">
        <v>244</v>
      </c>
      <c r="G191" s="205"/>
      <c r="H191" s="209">
        <v>6336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142</v>
      </c>
      <c r="AU191" s="215" t="s">
        <v>85</v>
      </c>
      <c r="AV191" s="13" t="s">
        <v>85</v>
      </c>
      <c r="AW191" s="13" t="s">
        <v>31</v>
      </c>
      <c r="AX191" s="13" t="s">
        <v>75</v>
      </c>
      <c r="AY191" s="215" t="s">
        <v>132</v>
      </c>
    </row>
    <row r="192" spans="1:65" s="14" customFormat="1">
      <c r="B192" s="216"/>
      <c r="C192" s="217"/>
      <c r="D192" s="206" t="s">
        <v>142</v>
      </c>
      <c r="E192" s="218" t="s">
        <v>1</v>
      </c>
      <c r="F192" s="219" t="s">
        <v>149</v>
      </c>
      <c r="G192" s="217"/>
      <c r="H192" s="220">
        <v>6336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142</v>
      </c>
      <c r="AU192" s="226" t="s">
        <v>85</v>
      </c>
      <c r="AV192" s="14" t="s">
        <v>140</v>
      </c>
      <c r="AW192" s="14" t="s">
        <v>31</v>
      </c>
      <c r="AX192" s="14" t="s">
        <v>83</v>
      </c>
      <c r="AY192" s="226" t="s">
        <v>132</v>
      </c>
    </row>
    <row r="193" spans="1:65" s="2" customFormat="1" ht="78" customHeight="1">
      <c r="A193" s="34"/>
      <c r="B193" s="35"/>
      <c r="C193" s="191" t="s">
        <v>245</v>
      </c>
      <c r="D193" s="191" t="s">
        <v>135</v>
      </c>
      <c r="E193" s="192" t="s">
        <v>246</v>
      </c>
      <c r="F193" s="193" t="s">
        <v>247</v>
      </c>
      <c r="G193" s="194" t="s">
        <v>152</v>
      </c>
      <c r="H193" s="195">
        <v>2366.6999999999998</v>
      </c>
      <c r="I193" s="196"/>
      <c r="J193" s="197">
        <f>ROUND(I193*H193,2)</f>
        <v>0</v>
      </c>
      <c r="K193" s="193" t="s">
        <v>139</v>
      </c>
      <c r="L193" s="39"/>
      <c r="M193" s="198" t="s">
        <v>1</v>
      </c>
      <c r="N193" s="199" t="s">
        <v>40</v>
      </c>
      <c r="O193" s="7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140</v>
      </c>
      <c r="AT193" s="202" t="s">
        <v>135</v>
      </c>
      <c r="AU193" s="202" t="s">
        <v>85</v>
      </c>
      <c r="AY193" s="17" t="s">
        <v>132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83</v>
      </c>
      <c r="BK193" s="203">
        <f>ROUND(I193*H193,2)</f>
        <v>0</v>
      </c>
      <c r="BL193" s="17" t="s">
        <v>140</v>
      </c>
      <c r="BM193" s="202" t="s">
        <v>248</v>
      </c>
    </row>
    <row r="194" spans="1:65" s="13" customFormat="1">
      <c r="B194" s="204"/>
      <c r="C194" s="205"/>
      <c r="D194" s="206" t="s">
        <v>142</v>
      </c>
      <c r="E194" s="207" t="s">
        <v>1</v>
      </c>
      <c r="F194" s="208" t="s">
        <v>249</v>
      </c>
      <c r="G194" s="205"/>
      <c r="H194" s="209">
        <v>424.2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142</v>
      </c>
      <c r="AU194" s="215" t="s">
        <v>85</v>
      </c>
      <c r="AV194" s="13" t="s">
        <v>85</v>
      </c>
      <c r="AW194" s="13" t="s">
        <v>31</v>
      </c>
      <c r="AX194" s="13" t="s">
        <v>75</v>
      </c>
      <c r="AY194" s="215" t="s">
        <v>132</v>
      </c>
    </row>
    <row r="195" spans="1:65" s="13" customFormat="1">
      <c r="B195" s="204"/>
      <c r="C195" s="205"/>
      <c r="D195" s="206" t="s">
        <v>142</v>
      </c>
      <c r="E195" s="207" t="s">
        <v>1</v>
      </c>
      <c r="F195" s="208" t="s">
        <v>250</v>
      </c>
      <c r="G195" s="205"/>
      <c r="H195" s="209">
        <v>154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142</v>
      </c>
      <c r="AU195" s="215" t="s">
        <v>85</v>
      </c>
      <c r="AV195" s="13" t="s">
        <v>85</v>
      </c>
      <c r="AW195" s="13" t="s">
        <v>31</v>
      </c>
      <c r="AX195" s="13" t="s">
        <v>75</v>
      </c>
      <c r="AY195" s="215" t="s">
        <v>132</v>
      </c>
    </row>
    <row r="196" spans="1:65" s="13" customFormat="1">
      <c r="B196" s="204"/>
      <c r="C196" s="205"/>
      <c r="D196" s="206" t="s">
        <v>142</v>
      </c>
      <c r="E196" s="207" t="s">
        <v>1</v>
      </c>
      <c r="F196" s="208" t="s">
        <v>251</v>
      </c>
      <c r="G196" s="205"/>
      <c r="H196" s="209">
        <v>140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142</v>
      </c>
      <c r="AU196" s="215" t="s">
        <v>85</v>
      </c>
      <c r="AV196" s="13" t="s">
        <v>85</v>
      </c>
      <c r="AW196" s="13" t="s">
        <v>31</v>
      </c>
      <c r="AX196" s="13" t="s">
        <v>75</v>
      </c>
      <c r="AY196" s="215" t="s">
        <v>132</v>
      </c>
    </row>
    <row r="197" spans="1:65" s="13" customFormat="1">
      <c r="B197" s="204"/>
      <c r="C197" s="205"/>
      <c r="D197" s="206" t="s">
        <v>142</v>
      </c>
      <c r="E197" s="207" t="s">
        <v>1</v>
      </c>
      <c r="F197" s="208" t="s">
        <v>252</v>
      </c>
      <c r="G197" s="205"/>
      <c r="H197" s="209">
        <v>112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142</v>
      </c>
      <c r="AU197" s="215" t="s">
        <v>85</v>
      </c>
      <c r="AV197" s="13" t="s">
        <v>85</v>
      </c>
      <c r="AW197" s="13" t="s">
        <v>31</v>
      </c>
      <c r="AX197" s="13" t="s">
        <v>75</v>
      </c>
      <c r="AY197" s="215" t="s">
        <v>132</v>
      </c>
    </row>
    <row r="198" spans="1:65" s="13" customFormat="1">
      <c r="B198" s="204"/>
      <c r="C198" s="205"/>
      <c r="D198" s="206" t="s">
        <v>142</v>
      </c>
      <c r="E198" s="207" t="s">
        <v>1</v>
      </c>
      <c r="F198" s="208" t="s">
        <v>253</v>
      </c>
      <c r="G198" s="205"/>
      <c r="H198" s="209">
        <v>399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142</v>
      </c>
      <c r="AU198" s="215" t="s">
        <v>85</v>
      </c>
      <c r="AV198" s="13" t="s">
        <v>85</v>
      </c>
      <c r="AW198" s="13" t="s">
        <v>31</v>
      </c>
      <c r="AX198" s="13" t="s">
        <v>75</v>
      </c>
      <c r="AY198" s="215" t="s">
        <v>132</v>
      </c>
    </row>
    <row r="199" spans="1:65" s="13" customFormat="1">
      <c r="B199" s="204"/>
      <c r="C199" s="205"/>
      <c r="D199" s="206" t="s">
        <v>142</v>
      </c>
      <c r="E199" s="207" t="s">
        <v>1</v>
      </c>
      <c r="F199" s="208" t="s">
        <v>254</v>
      </c>
      <c r="G199" s="205"/>
      <c r="H199" s="209">
        <v>511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142</v>
      </c>
      <c r="AU199" s="215" t="s">
        <v>85</v>
      </c>
      <c r="AV199" s="13" t="s">
        <v>85</v>
      </c>
      <c r="AW199" s="13" t="s">
        <v>31</v>
      </c>
      <c r="AX199" s="13" t="s">
        <v>75</v>
      </c>
      <c r="AY199" s="215" t="s">
        <v>132</v>
      </c>
    </row>
    <row r="200" spans="1:65" s="13" customFormat="1">
      <c r="B200" s="204"/>
      <c r="C200" s="205"/>
      <c r="D200" s="206" t="s">
        <v>142</v>
      </c>
      <c r="E200" s="207" t="s">
        <v>1</v>
      </c>
      <c r="F200" s="208" t="s">
        <v>255</v>
      </c>
      <c r="G200" s="205"/>
      <c r="H200" s="209">
        <v>38.5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142</v>
      </c>
      <c r="AU200" s="215" t="s">
        <v>85</v>
      </c>
      <c r="AV200" s="13" t="s">
        <v>85</v>
      </c>
      <c r="AW200" s="13" t="s">
        <v>31</v>
      </c>
      <c r="AX200" s="13" t="s">
        <v>75</v>
      </c>
      <c r="AY200" s="215" t="s">
        <v>132</v>
      </c>
    </row>
    <row r="201" spans="1:65" s="13" customFormat="1">
      <c r="B201" s="204"/>
      <c r="C201" s="205"/>
      <c r="D201" s="206" t="s">
        <v>142</v>
      </c>
      <c r="E201" s="207" t="s">
        <v>1</v>
      </c>
      <c r="F201" s="208" t="s">
        <v>256</v>
      </c>
      <c r="G201" s="205"/>
      <c r="H201" s="209">
        <v>588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142</v>
      </c>
      <c r="AU201" s="215" t="s">
        <v>85</v>
      </c>
      <c r="AV201" s="13" t="s">
        <v>85</v>
      </c>
      <c r="AW201" s="13" t="s">
        <v>31</v>
      </c>
      <c r="AX201" s="13" t="s">
        <v>75</v>
      </c>
      <c r="AY201" s="215" t="s">
        <v>132</v>
      </c>
    </row>
    <row r="202" spans="1:65" s="14" customFormat="1">
      <c r="B202" s="216"/>
      <c r="C202" s="217"/>
      <c r="D202" s="206" t="s">
        <v>142</v>
      </c>
      <c r="E202" s="218" t="s">
        <v>1</v>
      </c>
      <c r="F202" s="219" t="s">
        <v>149</v>
      </c>
      <c r="G202" s="217"/>
      <c r="H202" s="220">
        <v>2366.6999999999998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142</v>
      </c>
      <c r="AU202" s="226" t="s">
        <v>85</v>
      </c>
      <c r="AV202" s="14" t="s">
        <v>140</v>
      </c>
      <c r="AW202" s="14" t="s">
        <v>31</v>
      </c>
      <c r="AX202" s="14" t="s">
        <v>83</v>
      </c>
      <c r="AY202" s="226" t="s">
        <v>132</v>
      </c>
    </row>
    <row r="203" spans="1:65" s="2" customFormat="1" ht="55.5" customHeight="1">
      <c r="A203" s="34"/>
      <c r="B203" s="35"/>
      <c r="C203" s="191" t="s">
        <v>257</v>
      </c>
      <c r="D203" s="191" t="s">
        <v>135</v>
      </c>
      <c r="E203" s="192" t="s">
        <v>258</v>
      </c>
      <c r="F203" s="193" t="s">
        <v>259</v>
      </c>
      <c r="G203" s="194" t="s">
        <v>138</v>
      </c>
      <c r="H203" s="195">
        <v>1800</v>
      </c>
      <c r="I203" s="196"/>
      <c r="J203" s="197">
        <f>ROUND(I203*H203,2)</f>
        <v>0</v>
      </c>
      <c r="K203" s="193" t="s">
        <v>139</v>
      </c>
      <c r="L203" s="39"/>
      <c r="M203" s="198" t="s">
        <v>1</v>
      </c>
      <c r="N203" s="199" t="s">
        <v>40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140</v>
      </c>
      <c r="AT203" s="202" t="s">
        <v>135</v>
      </c>
      <c r="AU203" s="202" t="s">
        <v>85</v>
      </c>
      <c r="AY203" s="17" t="s">
        <v>132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83</v>
      </c>
      <c r="BK203" s="203">
        <f>ROUND(I203*H203,2)</f>
        <v>0</v>
      </c>
      <c r="BL203" s="17" t="s">
        <v>140</v>
      </c>
      <c r="BM203" s="202" t="s">
        <v>260</v>
      </c>
    </row>
    <row r="204" spans="1:65" s="13" customFormat="1">
      <c r="B204" s="204"/>
      <c r="C204" s="205"/>
      <c r="D204" s="206" t="s">
        <v>142</v>
      </c>
      <c r="E204" s="207" t="s">
        <v>1</v>
      </c>
      <c r="F204" s="208" t="s">
        <v>261</v>
      </c>
      <c r="G204" s="205"/>
      <c r="H204" s="209">
        <v>1800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142</v>
      </c>
      <c r="AU204" s="215" t="s">
        <v>85</v>
      </c>
      <c r="AV204" s="13" t="s">
        <v>85</v>
      </c>
      <c r="AW204" s="13" t="s">
        <v>31</v>
      </c>
      <c r="AX204" s="13" t="s">
        <v>75</v>
      </c>
      <c r="AY204" s="215" t="s">
        <v>132</v>
      </c>
    </row>
    <row r="205" spans="1:65" s="14" customFormat="1">
      <c r="B205" s="216"/>
      <c r="C205" s="217"/>
      <c r="D205" s="206" t="s">
        <v>142</v>
      </c>
      <c r="E205" s="218" t="s">
        <v>1</v>
      </c>
      <c r="F205" s="219" t="s">
        <v>149</v>
      </c>
      <c r="G205" s="217"/>
      <c r="H205" s="220">
        <v>1800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142</v>
      </c>
      <c r="AU205" s="226" t="s">
        <v>85</v>
      </c>
      <c r="AV205" s="14" t="s">
        <v>140</v>
      </c>
      <c r="AW205" s="14" t="s">
        <v>31</v>
      </c>
      <c r="AX205" s="14" t="s">
        <v>83</v>
      </c>
      <c r="AY205" s="226" t="s">
        <v>132</v>
      </c>
    </row>
    <row r="206" spans="1:65" s="2" customFormat="1" ht="78" customHeight="1">
      <c r="A206" s="34"/>
      <c r="B206" s="35"/>
      <c r="C206" s="191" t="s">
        <v>7</v>
      </c>
      <c r="D206" s="191" t="s">
        <v>135</v>
      </c>
      <c r="E206" s="192" t="s">
        <v>262</v>
      </c>
      <c r="F206" s="193" t="s">
        <v>263</v>
      </c>
      <c r="G206" s="194" t="s">
        <v>167</v>
      </c>
      <c r="H206" s="195">
        <v>852.19200000000001</v>
      </c>
      <c r="I206" s="196"/>
      <c r="J206" s="197">
        <f>ROUND(I206*H206,2)</f>
        <v>0</v>
      </c>
      <c r="K206" s="193" t="s">
        <v>139</v>
      </c>
      <c r="L206" s="39"/>
      <c r="M206" s="198" t="s">
        <v>1</v>
      </c>
      <c r="N206" s="199" t="s">
        <v>40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140</v>
      </c>
      <c r="AT206" s="202" t="s">
        <v>135</v>
      </c>
      <c r="AU206" s="202" t="s">
        <v>85</v>
      </c>
      <c r="AY206" s="17" t="s">
        <v>132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83</v>
      </c>
      <c r="BK206" s="203">
        <f>ROUND(I206*H206,2)</f>
        <v>0</v>
      </c>
      <c r="BL206" s="17" t="s">
        <v>140</v>
      </c>
      <c r="BM206" s="202" t="s">
        <v>264</v>
      </c>
    </row>
    <row r="207" spans="1:65" s="13" customFormat="1">
      <c r="B207" s="204"/>
      <c r="C207" s="205"/>
      <c r="D207" s="206" t="s">
        <v>142</v>
      </c>
      <c r="E207" s="207" t="s">
        <v>1</v>
      </c>
      <c r="F207" s="208" t="s">
        <v>265</v>
      </c>
      <c r="G207" s="205"/>
      <c r="H207" s="209">
        <v>852.19200000000001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142</v>
      </c>
      <c r="AU207" s="215" t="s">
        <v>85</v>
      </c>
      <c r="AV207" s="13" t="s">
        <v>85</v>
      </c>
      <c r="AW207" s="13" t="s">
        <v>31</v>
      </c>
      <c r="AX207" s="13" t="s">
        <v>75</v>
      </c>
      <c r="AY207" s="215" t="s">
        <v>132</v>
      </c>
    </row>
    <row r="208" spans="1:65" s="14" customFormat="1">
      <c r="B208" s="216"/>
      <c r="C208" s="217"/>
      <c r="D208" s="206" t="s">
        <v>142</v>
      </c>
      <c r="E208" s="218" t="s">
        <v>1</v>
      </c>
      <c r="F208" s="219" t="s">
        <v>149</v>
      </c>
      <c r="G208" s="217"/>
      <c r="H208" s="220">
        <v>852.19200000000001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142</v>
      </c>
      <c r="AU208" s="226" t="s">
        <v>85</v>
      </c>
      <c r="AV208" s="14" t="s">
        <v>140</v>
      </c>
      <c r="AW208" s="14" t="s">
        <v>31</v>
      </c>
      <c r="AX208" s="14" t="s">
        <v>83</v>
      </c>
      <c r="AY208" s="226" t="s">
        <v>132</v>
      </c>
    </row>
    <row r="209" spans="1:65" s="2" customFormat="1" ht="66.75" customHeight="1">
      <c r="A209" s="34"/>
      <c r="B209" s="35"/>
      <c r="C209" s="191" t="s">
        <v>266</v>
      </c>
      <c r="D209" s="191" t="s">
        <v>135</v>
      </c>
      <c r="E209" s="192" t="s">
        <v>267</v>
      </c>
      <c r="F209" s="193" t="s">
        <v>268</v>
      </c>
      <c r="G209" s="194" t="s">
        <v>167</v>
      </c>
      <c r="H209" s="195">
        <v>1883.4390000000001</v>
      </c>
      <c r="I209" s="196"/>
      <c r="J209" s="197">
        <f>ROUND(I209*H209,2)</f>
        <v>0</v>
      </c>
      <c r="K209" s="193" t="s">
        <v>139</v>
      </c>
      <c r="L209" s="39"/>
      <c r="M209" s="198" t="s">
        <v>1</v>
      </c>
      <c r="N209" s="199" t="s">
        <v>40</v>
      </c>
      <c r="O209" s="71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2" t="s">
        <v>140</v>
      </c>
      <c r="AT209" s="202" t="s">
        <v>135</v>
      </c>
      <c r="AU209" s="202" t="s">
        <v>85</v>
      </c>
      <c r="AY209" s="17" t="s">
        <v>132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7" t="s">
        <v>83</v>
      </c>
      <c r="BK209" s="203">
        <f>ROUND(I209*H209,2)</f>
        <v>0</v>
      </c>
      <c r="BL209" s="17" t="s">
        <v>140</v>
      </c>
      <c r="BM209" s="202" t="s">
        <v>269</v>
      </c>
    </row>
    <row r="210" spans="1:65" s="13" customFormat="1">
      <c r="B210" s="204"/>
      <c r="C210" s="205"/>
      <c r="D210" s="206" t="s">
        <v>142</v>
      </c>
      <c r="E210" s="207" t="s">
        <v>1</v>
      </c>
      <c r="F210" s="208" t="s">
        <v>270</v>
      </c>
      <c r="G210" s="205"/>
      <c r="H210" s="209">
        <v>1883.4390000000001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142</v>
      </c>
      <c r="AU210" s="215" t="s">
        <v>85</v>
      </c>
      <c r="AV210" s="13" t="s">
        <v>85</v>
      </c>
      <c r="AW210" s="13" t="s">
        <v>31</v>
      </c>
      <c r="AX210" s="13" t="s">
        <v>75</v>
      </c>
      <c r="AY210" s="215" t="s">
        <v>132</v>
      </c>
    </row>
    <row r="211" spans="1:65" s="14" customFormat="1">
      <c r="B211" s="216"/>
      <c r="C211" s="217"/>
      <c r="D211" s="206" t="s">
        <v>142</v>
      </c>
      <c r="E211" s="218" t="s">
        <v>1</v>
      </c>
      <c r="F211" s="219" t="s">
        <v>149</v>
      </c>
      <c r="G211" s="217"/>
      <c r="H211" s="220">
        <v>1883.4390000000001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142</v>
      </c>
      <c r="AU211" s="226" t="s">
        <v>85</v>
      </c>
      <c r="AV211" s="14" t="s">
        <v>140</v>
      </c>
      <c r="AW211" s="14" t="s">
        <v>31</v>
      </c>
      <c r="AX211" s="14" t="s">
        <v>83</v>
      </c>
      <c r="AY211" s="226" t="s">
        <v>132</v>
      </c>
    </row>
    <row r="212" spans="1:65" s="12" customFormat="1" ht="25.9" customHeight="1">
      <c r="B212" s="175"/>
      <c r="C212" s="176"/>
      <c r="D212" s="177" t="s">
        <v>74</v>
      </c>
      <c r="E212" s="178" t="s">
        <v>271</v>
      </c>
      <c r="F212" s="178" t="s">
        <v>272</v>
      </c>
      <c r="G212" s="176"/>
      <c r="H212" s="176"/>
      <c r="I212" s="179"/>
      <c r="J212" s="180">
        <f>BK212</f>
        <v>0</v>
      </c>
      <c r="K212" s="176"/>
      <c r="L212" s="181"/>
      <c r="M212" s="182"/>
      <c r="N212" s="183"/>
      <c r="O212" s="183"/>
      <c r="P212" s="184">
        <f>SUM(P213:P232)</f>
        <v>0</v>
      </c>
      <c r="Q212" s="183"/>
      <c r="R212" s="184">
        <f>SUM(R213:R232)</f>
        <v>0</v>
      </c>
      <c r="S212" s="183"/>
      <c r="T212" s="185">
        <f>SUM(T213:T232)</f>
        <v>0</v>
      </c>
      <c r="AR212" s="186" t="s">
        <v>140</v>
      </c>
      <c r="AT212" s="187" t="s">
        <v>74</v>
      </c>
      <c r="AU212" s="187" t="s">
        <v>75</v>
      </c>
      <c r="AY212" s="186" t="s">
        <v>132</v>
      </c>
      <c r="BK212" s="188">
        <f>SUM(BK213:BK232)</f>
        <v>0</v>
      </c>
    </row>
    <row r="213" spans="1:65" s="2" customFormat="1" ht="78" customHeight="1">
      <c r="A213" s="34"/>
      <c r="B213" s="35"/>
      <c r="C213" s="191" t="s">
        <v>273</v>
      </c>
      <c r="D213" s="191" t="s">
        <v>135</v>
      </c>
      <c r="E213" s="192" t="s">
        <v>274</v>
      </c>
      <c r="F213" s="193" t="s">
        <v>275</v>
      </c>
      <c r="G213" s="194" t="s">
        <v>174</v>
      </c>
      <c r="H213" s="195">
        <v>2</v>
      </c>
      <c r="I213" s="196"/>
      <c r="J213" s="197">
        <f>ROUND(I213*H213,2)</f>
        <v>0</v>
      </c>
      <c r="K213" s="193" t="s">
        <v>139</v>
      </c>
      <c r="L213" s="39"/>
      <c r="M213" s="198" t="s">
        <v>1</v>
      </c>
      <c r="N213" s="199" t="s">
        <v>40</v>
      </c>
      <c r="O213" s="71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2" t="s">
        <v>140</v>
      </c>
      <c r="AT213" s="202" t="s">
        <v>135</v>
      </c>
      <c r="AU213" s="202" t="s">
        <v>83</v>
      </c>
      <c r="AY213" s="17" t="s">
        <v>132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" t="s">
        <v>83</v>
      </c>
      <c r="BK213" s="203">
        <f>ROUND(I213*H213,2)</f>
        <v>0</v>
      </c>
      <c r="BL213" s="17" t="s">
        <v>140</v>
      </c>
      <c r="BM213" s="202" t="s">
        <v>276</v>
      </c>
    </row>
    <row r="214" spans="1:65" s="13" customFormat="1">
      <c r="B214" s="204"/>
      <c r="C214" s="205"/>
      <c r="D214" s="206" t="s">
        <v>142</v>
      </c>
      <c r="E214" s="207" t="s">
        <v>1</v>
      </c>
      <c r="F214" s="208" t="s">
        <v>85</v>
      </c>
      <c r="G214" s="205"/>
      <c r="H214" s="209">
        <v>2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142</v>
      </c>
      <c r="AU214" s="215" t="s">
        <v>83</v>
      </c>
      <c r="AV214" s="13" t="s">
        <v>85</v>
      </c>
      <c r="AW214" s="13" t="s">
        <v>31</v>
      </c>
      <c r="AX214" s="13" t="s">
        <v>75</v>
      </c>
      <c r="AY214" s="215" t="s">
        <v>132</v>
      </c>
    </row>
    <row r="215" spans="1:65" s="14" customFormat="1">
      <c r="B215" s="216"/>
      <c r="C215" s="217"/>
      <c r="D215" s="206" t="s">
        <v>142</v>
      </c>
      <c r="E215" s="218" t="s">
        <v>1</v>
      </c>
      <c r="F215" s="219" t="s">
        <v>149</v>
      </c>
      <c r="G215" s="217"/>
      <c r="H215" s="220">
        <v>2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142</v>
      </c>
      <c r="AU215" s="226" t="s">
        <v>83</v>
      </c>
      <c r="AV215" s="14" t="s">
        <v>140</v>
      </c>
      <c r="AW215" s="14" t="s">
        <v>31</v>
      </c>
      <c r="AX215" s="14" t="s">
        <v>83</v>
      </c>
      <c r="AY215" s="226" t="s">
        <v>132</v>
      </c>
    </row>
    <row r="216" spans="1:65" s="2" customFormat="1" ht="36">
      <c r="A216" s="34"/>
      <c r="B216" s="35"/>
      <c r="C216" s="191" t="s">
        <v>277</v>
      </c>
      <c r="D216" s="191" t="s">
        <v>135</v>
      </c>
      <c r="E216" s="192" t="s">
        <v>278</v>
      </c>
      <c r="F216" s="193" t="s">
        <v>279</v>
      </c>
      <c r="G216" s="194" t="s">
        <v>174</v>
      </c>
      <c r="H216" s="195">
        <v>8</v>
      </c>
      <c r="I216" s="196"/>
      <c r="J216" s="197">
        <f>ROUND(I216*H216,2)</f>
        <v>0</v>
      </c>
      <c r="K216" s="193" t="s">
        <v>139</v>
      </c>
      <c r="L216" s="39"/>
      <c r="M216" s="198" t="s">
        <v>1</v>
      </c>
      <c r="N216" s="199" t="s">
        <v>40</v>
      </c>
      <c r="O216" s="71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2" t="s">
        <v>280</v>
      </c>
      <c r="AT216" s="202" t="s">
        <v>135</v>
      </c>
      <c r="AU216" s="202" t="s">
        <v>83</v>
      </c>
      <c r="AY216" s="17" t="s">
        <v>132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" t="s">
        <v>83</v>
      </c>
      <c r="BK216" s="203">
        <f>ROUND(I216*H216,2)</f>
        <v>0</v>
      </c>
      <c r="BL216" s="17" t="s">
        <v>280</v>
      </c>
      <c r="BM216" s="202" t="s">
        <v>281</v>
      </c>
    </row>
    <row r="217" spans="1:65" s="13" customFormat="1">
      <c r="B217" s="204"/>
      <c r="C217" s="205"/>
      <c r="D217" s="206" t="s">
        <v>142</v>
      </c>
      <c r="E217" s="207" t="s">
        <v>1</v>
      </c>
      <c r="F217" s="208" t="s">
        <v>168</v>
      </c>
      <c r="G217" s="205"/>
      <c r="H217" s="209">
        <v>8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142</v>
      </c>
      <c r="AU217" s="215" t="s">
        <v>83</v>
      </c>
      <c r="AV217" s="13" t="s">
        <v>85</v>
      </c>
      <c r="AW217" s="13" t="s">
        <v>31</v>
      </c>
      <c r="AX217" s="13" t="s">
        <v>75</v>
      </c>
      <c r="AY217" s="215" t="s">
        <v>132</v>
      </c>
    </row>
    <row r="218" spans="1:65" s="14" customFormat="1">
      <c r="B218" s="216"/>
      <c r="C218" s="217"/>
      <c r="D218" s="206" t="s">
        <v>142</v>
      </c>
      <c r="E218" s="218" t="s">
        <v>1</v>
      </c>
      <c r="F218" s="219" t="s">
        <v>149</v>
      </c>
      <c r="G218" s="217"/>
      <c r="H218" s="220">
        <v>8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142</v>
      </c>
      <c r="AU218" s="226" t="s">
        <v>83</v>
      </c>
      <c r="AV218" s="14" t="s">
        <v>140</v>
      </c>
      <c r="AW218" s="14" t="s">
        <v>31</v>
      </c>
      <c r="AX218" s="14" t="s">
        <v>83</v>
      </c>
      <c r="AY218" s="226" t="s">
        <v>132</v>
      </c>
    </row>
    <row r="219" spans="1:65" s="2" customFormat="1" ht="21.75" customHeight="1">
      <c r="A219" s="34"/>
      <c r="B219" s="35"/>
      <c r="C219" s="191" t="s">
        <v>282</v>
      </c>
      <c r="D219" s="191" t="s">
        <v>135</v>
      </c>
      <c r="E219" s="192" t="s">
        <v>283</v>
      </c>
      <c r="F219" s="193" t="s">
        <v>284</v>
      </c>
      <c r="G219" s="194" t="s">
        <v>174</v>
      </c>
      <c r="H219" s="195">
        <v>8</v>
      </c>
      <c r="I219" s="196"/>
      <c r="J219" s="197">
        <f>ROUND(I219*H219,2)</f>
        <v>0</v>
      </c>
      <c r="K219" s="193" t="s">
        <v>139</v>
      </c>
      <c r="L219" s="39"/>
      <c r="M219" s="198" t="s">
        <v>1</v>
      </c>
      <c r="N219" s="199" t="s">
        <v>40</v>
      </c>
      <c r="O219" s="7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2" t="s">
        <v>280</v>
      </c>
      <c r="AT219" s="202" t="s">
        <v>135</v>
      </c>
      <c r="AU219" s="202" t="s">
        <v>83</v>
      </c>
      <c r="AY219" s="17" t="s">
        <v>132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7" t="s">
        <v>83</v>
      </c>
      <c r="BK219" s="203">
        <f>ROUND(I219*H219,2)</f>
        <v>0</v>
      </c>
      <c r="BL219" s="17" t="s">
        <v>280</v>
      </c>
      <c r="BM219" s="202" t="s">
        <v>285</v>
      </c>
    </row>
    <row r="220" spans="1:65" s="13" customFormat="1">
      <c r="B220" s="204"/>
      <c r="C220" s="205"/>
      <c r="D220" s="206" t="s">
        <v>142</v>
      </c>
      <c r="E220" s="207" t="s">
        <v>1</v>
      </c>
      <c r="F220" s="208" t="s">
        <v>168</v>
      </c>
      <c r="G220" s="205"/>
      <c r="H220" s="209">
        <v>8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142</v>
      </c>
      <c r="AU220" s="215" t="s">
        <v>83</v>
      </c>
      <c r="AV220" s="13" t="s">
        <v>85</v>
      </c>
      <c r="AW220" s="13" t="s">
        <v>31</v>
      </c>
      <c r="AX220" s="13" t="s">
        <v>75</v>
      </c>
      <c r="AY220" s="215" t="s">
        <v>132</v>
      </c>
    </row>
    <row r="221" spans="1:65" s="14" customFormat="1">
      <c r="B221" s="216"/>
      <c r="C221" s="217"/>
      <c r="D221" s="206" t="s">
        <v>142</v>
      </c>
      <c r="E221" s="218" t="s">
        <v>1</v>
      </c>
      <c r="F221" s="219" t="s">
        <v>149</v>
      </c>
      <c r="G221" s="217"/>
      <c r="H221" s="220">
        <v>8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142</v>
      </c>
      <c r="AU221" s="226" t="s">
        <v>83</v>
      </c>
      <c r="AV221" s="14" t="s">
        <v>140</v>
      </c>
      <c r="AW221" s="14" t="s">
        <v>31</v>
      </c>
      <c r="AX221" s="14" t="s">
        <v>83</v>
      </c>
      <c r="AY221" s="226" t="s">
        <v>132</v>
      </c>
    </row>
    <row r="222" spans="1:65" s="2" customFormat="1" ht="128.65" customHeight="1">
      <c r="A222" s="34"/>
      <c r="B222" s="35"/>
      <c r="C222" s="191" t="s">
        <v>286</v>
      </c>
      <c r="D222" s="191" t="s">
        <v>135</v>
      </c>
      <c r="E222" s="192" t="s">
        <v>287</v>
      </c>
      <c r="F222" s="193" t="s">
        <v>288</v>
      </c>
      <c r="G222" s="194" t="s">
        <v>167</v>
      </c>
      <c r="H222" s="195">
        <v>2180</v>
      </c>
      <c r="I222" s="196"/>
      <c r="J222" s="197">
        <f>ROUND(I222*H222,2)</f>
        <v>0</v>
      </c>
      <c r="K222" s="193" t="s">
        <v>139</v>
      </c>
      <c r="L222" s="39"/>
      <c r="M222" s="198" t="s">
        <v>1</v>
      </c>
      <c r="N222" s="199" t="s">
        <v>40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280</v>
      </c>
      <c r="AT222" s="202" t="s">
        <v>135</v>
      </c>
      <c r="AU222" s="202" t="s">
        <v>83</v>
      </c>
      <c r="AY222" s="17" t="s">
        <v>132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83</v>
      </c>
      <c r="BK222" s="203">
        <f>ROUND(I222*H222,2)</f>
        <v>0</v>
      </c>
      <c r="BL222" s="17" t="s">
        <v>280</v>
      </c>
      <c r="BM222" s="202" t="s">
        <v>289</v>
      </c>
    </row>
    <row r="223" spans="1:65" s="13" customFormat="1">
      <c r="B223" s="204"/>
      <c r="C223" s="205"/>
      <c r="D223" s="206" t="s">
        <v>142</v>
      </c>
      <c r="E223" s="207" t="s">
        <v>1</v>
      </c>
      <c r="F223" s="208" t="s">
        <v>290</v>
      </c>
      <c r="G223" s="205"/>
      <c r="H223" s="209">
        <v>2160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142</v>
      </c>
      <c r="AU223" s="215" t="s">
        <v>83</v>
      </c>
      <c r="AV223" s="13" t="s">
        <v>85</v>
      </c>
      <c r="AW223" s="13" t="s">
        <v>31</v>
      </c>
      <c r="AX223" s="13" t="s">
        <v>75</v>
      </c>
      <c r="AY223" s="215" t="s">
        <v>132</v>
      </c>
    </row>
    <row r="224" spans="1:65" s="13" customFormat="1">
      <c r="B224" s="204"/>
      <c r="C224" s="205"/>
      <c r="D224" s="206" t="s">
        <v>142</v>
      </c>
      <c r="E224" s="207" t="s">
        <v>1</v>
      </c>
      <c r="F224" s="208" t="s">
        <v>291</v>
      </c>
      <c r="G224" s="205"/>
      <c r="H224" s="209">
        <v>20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142</v>
      </c>
      <c r="AU224" s="215" t="s">
        <v>83</v>
      </c>
      <c r="AV224" s="13" t="s">
        <v>85</v>
      </c>
      <c r="AW224" s="13" t="s">
        <v>31</v>
      </c>
      <c r="AX224" s="13" t="s">
        <v>75</v>
      </c>
      <c r="AY224" s="215" t="s">
        <v>132</v>
      </c>
    </row>
    <row r="225" spans="1:65" s="14" customFormat="1">
      <c r="B225" s="216"/>
      <c r="C225" s="217"/>
      <c r="D225" s="206" t="s">
        <v>142</v>
      </c>
      <c r="E225" s="218" t="s">
        <v>1</v>
      </c>
      <c r="F225" s="219" t="s">
        <v>149</v>
      </c>
      <c r="G225" s="217"/>
      <c r="H225" s="220">
        <v>2180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142</v>
      </c>
      <c r="AU225" s="226" t="s">
        <v>83</v>
      </c>
      <c r="AV225" s="14" t="s">
        <v>140</v>
      </c>
      <c r="AW225" s="14" t="s">
        <v>31</v>
      </c>
      <c r="AX225" s="14" t="s">
        <v>83</v>
      </c>
      <c r="AY225" s="226" t="s">
        <v>132</v>
      </c>
    </row>
    <row r="226" spans="1:65" s="2" customFormat="1" ht="128.65" customHeight="1">
      <c r="A226" s="34"/>
      <c r="B226" s="35"/>
      <c r="C226" s="191" t="s">
        <v>292</v>
      </c>
      <c r="D226" s="191" t="s">
        <v>135</v>
      </c>
      <c r="E226" s="192" t="s">
        <v>293</v>
      </c>
      <c r="F226" s="193" t="s">
        <v>294</v>
      </c>
      <c r="G226" s="194" t="s">
        <v>167</v>
      </c>
      <c r="H226" s="195">
        <v>9597.5689999999995</v>
      </c>
      <c r="I226" s="196"/>
      <c r="J226" s="197">
        <f>ROUND(I226*H226,2)</f>
        <v>0</v>
      </c>
      <c r="K226" s="193" t="s">
        <v>139</v>
      </c>
      <c r="L226" s="39"/>
      <c r="M226" s="198" t="s">
        <v>1</v>
      </c>
      <c r="N226" s="199" t="s">
        <v>40</v>
      </c>
      <c r="O226" s="7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280</v>
      </c>
      <c r="AT226" s="202" t="s">
        <v>135</v>
      </c>
      <c r="AU226" s="202" t="s">
        <v>83</v>
      </c>
      <c r="AY226" s="17" t="s">
        <v>132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83</v>
      </c>
      <c r="BK226" s="203">
        <f>ROUND(I226*H226,2)</f>
        <v>0</v>
      </c>
      <c r="BL226" s="17" t="s">
        <v>280</v>
      </c>
      <c r="BM226" s="202" t="s">
        <v>295</v>
      </c>
    </row>
    <row r="227" spans="1:65" s="13" customFormat="1">
      <c r="B227" s="204"/>
      <c r="C227" s="205"/>
      <c r="D227" s="206" t="s">
        <v>142</v>
      </c>
      <c r="E227" s="207" t="s">
        <v>1</v>
      </c>
      <c r="F227" s="208" t="s">
        <v>296</v>
      </c>
      <c r="G227" s="205"/>
      <c r="H227" s="209">
        <v>9571.68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142</v>
      </c>
      <c r="AU227" s="215" t="s">
        <v>83</v>
      </c>
      <c r="AV227" s="13" t="s">
        <v>85</v>
      </c>
      <c r="AW227" s="13" t="s">
        <v>31</v>
      </c>
      <c r="AX227" s="13" t="s">
        <v>75</v>
      </c>
      <c r="AY227" s="215" t="s">
        <v>132</v>
      </c>
    </row>
    <row r="228" spans="1:65" s="13" customFormat="1">
      <c r="B228" s="204"/>
      <c r="C228" s="205"/>
      <c r="D228" s="206" t="s">
        <v>142</v>
      </c>
      <c r="E228" s="207" t="s">
        <v>1</v>
      </c>
      <c r="F228" s="208" t="s">
        <v>297</v>
      </c>
      <c r="G228" s="205"/>
      <c r="H228" s="209">
        <v>25.888999999999999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142</v>
      </c>
      <c r="AU228" s="215" t="s">
        <v>83</v>
      </c>
      <c r="AV228" s="13" t="s">
        <v>85</v>
      </c>
      <c r="AW228" s="13" t="s">
        <v>31</v>
      </c>
      <c r="AX228" s="13" t="s">
        <v>75</v>
      </c>
      <c r="AY228" s="215" t="s">
        <v>132</v>
      </c>
    </row>
    <row r="229" spans="1:65" s="14" customFormat="1">
      <c r="B229" s="216"/>
      <c r="C229" s="217"/>
      <c r="D229" s="206" t="s">
        <v>142</v>
      </c>
      <c r="E229" s="218" t="s">
        <v>1</v>
      </c>
      <c r="F229" s="219" t="s">
        <v>149</v>
      </c>
      <c r="G229" s="217"/>
      <c r="H229" s="220">
        <v>9597.5689999999995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142</v>
      </c>
      <c r="AU229" s="226" t="s">
        <v>83</v>
      </c>
      <c r="AV229" s="14" t="s">
        <v>140</v>
      </c>
      <c r="AW229" s="14" t="s">
        <v>31</v>
      </c>
      <c r="AX229" s="14" t="s">
        <v>83</v>
      </c>
      <c r="AY229" s="226" t="s">
        <v>132</v>
      </c>
    </row>
    <row r="230" spans="1:65" s="2" customFormat="1" ht="90" customHeight="1">
      <c r="A230" s="34"/>
      <c r="B230" s="35"/>
      <c r="C230" s="191" t="s">
        <v>298</v>
      </c>
      <c r="D230" s="191" t="s">
        <v>135</v>
      </c>
      <c r="E230" s="192" t="s">
        <v>299</v>
      </c>
      <c r="F230" s="193" t="s">
        <v>300</v>
      </c>
      <c r="G230" s="194" t="s">
        <v>174</v>
      </c>
      <c r="H230" s="195">
        <v>4</v>
      </c>
      <c r="I230" s="196"/>
      <c r="J230" s="197">
        <f>ROUND(I230*H230,2)</f>
        <v>0</v>
      </c>
      <c r="K230" s="193" t="s">
        <v>139</v>
      </c>
      <c r="L230" s="39"/>
      <c r="M230" s="198" t="s">
        <v>1</v>
      </c>
      <c r="N230" s="199" t="s">
        <v>40</v>
      </c>
      <c r="O230" s="71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2" t="s">
        <v>280</v>
      </c>
      <c r="AT230" s="202" t="s">
        <v>135</v>
      </c>
      <c r="AU230" s="202" t="s">
        <v>83</v>
      </c>
      <c r="AY230" s="17" t="s">
        <v>132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7" t="s">
        <v>83</v>
      </c>
      <c r="BK230" s="203">
        <f>ROUND(I230*H230,2)</f>
        <v>0</v>
      </c>
      <c r="BL230" s="17" t="s">
        <v>280</v>
      </c>
      <c r="BM230" s="202" t="s">
        <v>301</v>
      </c>
    </row>
    <row r="231" spans="1:65" s="13" customFormat="1">
      <c r="B231" s="204"/>
      <c r="C231" s="205"/>
      <c r="D231" s="206" t="s">
        <v>142</v>
      </c>
      <c r="E231" s="207" t="s">
        <v>1</v>
      </c>
      <c r="F231" s="208" t="s">
        <v>140</v>
      </c>
      <c r="G231" s="205"/>
      <c r="H231" s="209">
        <v>4</v>
      </c>
      <c r="I231" s="210"/>
      <c r="J231" s="205"/>
      <c r="K231" s="205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142</v>
      </c>
      <c r="AU231" s="215" t="s">
        <v>83</v>
      </c>
      <c r="AV231" s="13" t="s">
        <v>85</v>
      </c>
      <c r="AW231" s="13" t="s">
        <v>31</v>
      </c>
      <c r="AX231" s="13" t="s">
        <v>75</v>
      </c>
      <c r="AY231" s="215" t="s">
        <v>132</v>
      </c>
    </row>
    <row r="232" spans="1:65" s="14" customFormat="1">
      <c r="B232" s="216"/>
      <c r="C232" s="217"/>
      <c r="D232" s="206" t="s">
        <v>142</v>
      </c>
      <c r="E232" s="218" t="s">
        <v>1</v>
      </c>
      <c r="F232" s="219" t="s">
        <v>149</v>
      </c>
      <c r="G232" s="217"/>
      <c r="H232" s="220">
        <v>4</v>
      </c>
      <c r="I232" s="221"/>
      <c r="J232" s="217"/>
      <c r="K232" s="217"/>
      <c r="L232" s="222"/>
      <c r="M232" s="247"/>
      <c r="N232" s="248"/>
      <c r="O232" s="248"/>
      <c r="P232" s="248"/>
      <c r="Q232" s="248"/>
      <c r="R232" s="248"/>
      <c r="S232" s="248"/>
      <c r="T232" s="249"/>
      <c r="AT232" s="226" t="s">
        <v>142</v>
      </c>
      <c r="AU232" s="226" t="s">
        <v>83</v>
      </c>
      <c r="AV232" s="14" t="s">
        <v>140</v>
      </c>
      <c r="AW232" s="14" t="s">
        <v>31</v>
      </c>
      <c r="AX232" s="14" t="s">
        <v>83</v>
      </c>
      <c r="AY232" s="226" t="s">
        <v>132</v>
      </c>
    </row>
    <row r="233" spans="1:65" s="2" customFormat="1" ht="6.95" customHeight="1">
      <c r="A233" s="34"/>
      <c r="B233" s="54"/>
      <c r="C233" s="55"/>
      <c r="D233" s="55"/>
      <c r="E233" s="55"/>
      <c r="F233" s="55"/>
      <c r="G233" s="55"/>
      <c r="H233" s="55"/>
      <c r="I233" s="55"/>
      <c r="J233" s="55"/>
      <c r="K233" s="55"/>
      <c r="L233" s="39"/>
      <c r="M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</row>
  </sheetData>
  <sheetProtection algorithmName="SHA-512" hashValue="dXH2wj1Srwi8pLn0WpT0fon13momNu7DeJPd+yRvfPzoAZojXkZPFR5S8YbTPgl1eUil68uKFlPsEHi8A5Z1Yw==" saltValue="yC2pXBf3RJoppyITg+vzPg==" spinCount="100000" sheet="1" objects="1" scenarios="1" formatColumns="0" formatRows="0" autoFilter="0"/>
  <autoFilter ref="C118:K23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1"/>
  <sheetViews>
    <sheetView showGridLines="0" tabSelected="1" topLeftCell="A140" workbookViewId="0">
      <selection activeCell="I162" sqref="I16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88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106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299" t="str">
        <f>'Rekapitulace stavby'!K6</f>
        <v>11 - Oprava trati v úseku Chrášťany - Domoušice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9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01" t="s">
        <v>302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10. 2. 2021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Ing. Aleš Bednář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>Jan Marušák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5" t="s">
        <v>1</v>
      </c>
      <c r="F27" s="305"/>
      <c r="G27" s="305"/>
      <c r="H27" s="30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39</v>
      </c>
      <c r="E33" s="119" t="s">
        <v>40</v>
      </c>
      <c r="F33" s="129">
        <f>ROUND((SUM(BE119:BE250)),  2)</f>
        <v>0</v>
      </c>
      <c r="G33" s="34"/>
      <c r="H33" s="34"/>
      <c r="I33" s="130">
        <v>0.21</v>
      </c>
      <c r="J33" s="129">
        <f>ROUND(((SUM(BE119:BE250))*I33),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41</v>
      </c>
      <c r="F34" s="129">
        <f>ROUND((SUM(BF119:BF250)),  2)</f>
        <v>0</v>
      </c>
      <c r="G34" s="34"/>
      <c r="H34" s="34"/>
      <c r="I34" s="130">
        <v>0.15</v>
      </c>
      <c r="J34" s="129">
        <f>ROUND(((SUM(BF119:BF250))*I34),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ROUND((SUM(BG119:BG250)),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ROUND((SUM(BH119:BH250)),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ROUND((SUM(BI119:BI250)),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11 - Oprava trati v úseku Chrášťany - Domoušice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76" t="str">
        <f>E9</f>
        <v>02 - Oprava trati Mutějovice - Domoušice km 22,785 - 26,385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10. 2. 2021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Jan Marušák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110</v>
      </c>
      <c r="D94" s="150"/>
      <c r="E94" s="150"/>
      <c r="F94" s="150"/>
      <c r="G94" s="150"/>
      <c r="H94" s="150"/>
      <c r="I94" s="150"/>
      <c r="J94" s="151" t="s">
        <v>111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112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113</v>
      </c>
    </row>
    <row r="97" spans="1:31" s="9" customFormat="1" ht="24.95" customHeight="1">
      <c r="B97" s="153"/>
      <c r="C97" s="154"/>
      <c r="D97" s="155" t="s">
        <v>114</v>
      </c>
      <c r="E97" s="156"/>
      <c r="F97" s="156"/>
      <c r="G97" s="156"/>
      <c r="H97" s="156"/>
      <c r="I97" s="156"/>
      <c r="J97" s="157">
        <f>J120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115</v>
      </c>
      <c r="E98" s="161"/>
      <c r="F98" s="161"/>
      <c r="G98" s="161"/>
      <c r="H98" s="161"/>
      <c r="I98" s="161"/>
      <c r="J98" s="162">
        <f>J121</f>
        <v>0</v>
      </c>
      <c r="K98" s="104"/>
      <c r="L98" s="163"/>
    </row>
    <row r="99" spans="1:31" s="9" customFormat="1" ht="24.95" customHeight="1">
      <c r="B99" s="153"/>
      <c r="C99" s="154"/>
      <c r="D99" s="155" t="s">
        <v>116</v>
      </c>
      <c r="E99" s="156"/>
      <c r="F99" s="156"/>
      <c r="G99" s="156"/>
      <c r="H99" s="156"/>
      <c r="I99" s="156"/>
      <c r="J99" s="157">
        <f>J231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117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7" t="str">
        <f>E7</f>
        <v>11 - Oprava trati v úseku Chrášťany - Domoušice</v>
      </c>
      <c r="F109" s="298"/>
      <c r="G109" s="298"/>
      <c r="H109" s="298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>
      <c r="A111" s="34"/>
      <c r="B111" s="35"/>
      <c r="C111" s="36"/>
      <c r="D111" s="36"/>
      <c r="E111" s="276" t="str">
        <f>E9</f>
        <v>02 - Oprava trati Mutějovice - Domoušice km 22,785 - 26,385</v>
      </c>
      <c r="F111" s="296"/>
      <c r="G111" s="296"/>
      <c r="H111" s="29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10. 2. 2021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Ing. Aleš Bednář</v>
      </c>
      <c r="G115" s="36"/>
      <c r="H115" s="36"/>
      <c r="I115" s="29" t="s">
        <v>30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29" t="s">
        <v>32</v>
      </c>
      <c r="J116" s="32" t="str">
        <f>E24</f>
        <v>Jan Marušák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4"/>
      <c r="B118" s="165"/>
      <c r="C118" s="166" t="s">
        <v>118</v>
      </c>
      <c r="D118" s="167" t="s">
        <v>60</v>
      </c>
      <c r="E118" s="167" t="s">
        <v>56</v>
      </c>
      <c r="F118" s="167" t="s">
        <v>57</v>
      </c>
      <c r="G118" s="167" t="s">
        <v>119</v>
      </c>
      <c r="H118" s="167" t="s">
        <v>120</v>
      </c>
      <c r="I118" s="167" t="s">
        <v>121</v>
      </c>
      <c r="J118" s="167" t="s">
        <v>111</v>
      </c>
      <c r="K118" s="168" t="s">
        <v>122</v>
      </c>
      <c r="L118" s="169"/>
      <c r="M118" s="75" t="s">
        <v>1</v>
      </c>
      <c r="N118" s="76" t="s">
        <v>39</v>
      </c>
      <c r="O118" s="76" t="s">
        <v>123</v>
      </c>
      <c r="P118" s="76" t="s">
        <v>124</v>
      </c>
      <c r="Q118" s="76" t="s">
        <v>125</v>
      </c>
      <c r="R118" s="76" t="s">
        <v>126</v>
      </c>
      <c r="S118" s="76" t="s">
        <v>127</v>
      </c>
      <c r="T118" s="77" t="s">
        <v>128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4"/>
      <c r="B119" s="35"/>
      <c r="C119" s="82" t="s">
        <v>129</v>
      </c>
      <c r="D119" s="36"/>
      <c r="E119" s="36"/>
      <c r="F119" s="36"/>
      <c r="G119" s="36"/>
      <c r="H119" s="36"/>
      <c r="I119" s="36"/>
      <c r="J119" s="170">
        <f>BK119</f>
        <v>0</v>
      </c>
      <c r="K119" s="36"/>
      <c r="L119" s="39"/>
      <c r="M119" s="78"/>
      <c r="N119" s="171"/>
      <c r="O119" s="79"/>
      <c r="P119" s="172">
        <f>P120+P231</f>
        <v>0</v>
      </c>
      <c r="Q119" s="79"/>
      <c r="R119" s="172">
        <f>R120+R231</f>
        <v>11289.438980000001</v>
      </c>
      <c r="S119" s="79"/>
      <c r="T119" s="173">
        <f>T120+T231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74</v>
      </c>
      <c r="AU119" s="17" t="s">
        <v>113</v>
      </c>
      <c r="BK119" s="174">
        <f>BK120+BK231</f>
        <v>0</v>
      </c>
    </row>
    <row r="120" spans="1:65" s="12" customFormat="1" ht="25.9" customHeight="1">
      <c r="B120" s="175"/>
      <c r="C120" s="176"/>
      <c r="D120" s="177" t="s">
        <v>74</v>
      </c>
      <c r="E120" s="178" t="s">
        <v>130</v>
      </c>
      <c r="F120" s="178" t="s">
        <v>131</v>
      </c>
      <c r="G120" s="176"/>
      <c r="H120" s="176"/>
      <c r="I120" s="179"/>
      <c r="J120" s="180">
        <f>BK120</f>
        <v>0</v>
      </c>
      <c r="K120" s="176"/>
      <c r="L120" s="181"/>
      <c r="M120" s="182"/>
      <c r="N120" s="183"/>
      <c r="O120" s="183"/>
      <c r="P120" s="184">
        <f>P121</f>
        <v>0</v>
      </c>
      <c r="Q120" s="183"/>
      <c r="R120" s="184">
        <f>R121</f>
        <v>11289.438980000001</v>
      </c>
      <c r="S120" s="183"/>
      <c r="T120" s="185">
        <f>T121</f>
        <v>0</v>
      </c>
      <c r="AR120" s="186" t="s">
        <v>83</v>
      </c>
      <c r="AT120" s="187" t="s">
        <v>74</v>
      </c>
      <c r="AU120" s="187" t="s">
        <v>75</v>
      </c>
      <c r="AY120" s="186" t="s">
        <v>132</v>
      </c>
      <c r="BK120" s="188">
        <f>BK121</f>
        <v>0</v>
      </c>
    </row>
    <row r="121" spans="1:65" s="12" customFormat="1" ht="22.9" customHeight="1">
      <c r="B121" s="175"/>
      <c r="C121" s="176"/>
      <c r="D121" s="177" t="s">
        <v>74</v>
      </c>
      <c r="E121" s="189" t="s">
        <v>133</v>
      </c>
      <c r="F121" s="189" t="s">
        <v>134</v>
      </c>
      <c r="G121" s="176"/>
      <c r="H121" s="176"/>
      <c r="I121" s="179"/>
      <c r="J121" s="190">
        <f>BK121</f>
        <v>0</v>
      </c>
      <c r="K121" s="176"/>
      <c r="L121" s="181"/>
      <c r="M121" s="182"/>
      <c r="N121" s="183"/>
      <c r="O121" s="183"/>
      <c r="P121" s="184">
        <f>SUM(P122:P230)</f>
        <v>0</v>
      </c>
      <c r="Q121" s="183"/>
      <c r="R121" s="184">
        <f>SUM(R122:R230)</f>
        <v>11289.438980000001</v>
      </c>
      <c r="S121" s="183"/>
      <c r="T121" s="185">
        <f>SUM(T122:T230)</f>
        <v>0</v>
      </c>
      <c r="AR121" s="186" t="s">
        <v>83</v>
      </c>
      <c r="AT121" s="187" t="s">
        <v>74</v>
      </c>
      <c r="AU121" s="187" t="s">
        <v>83</v>
      </c>
      <c r="AY121" s="186" t="s">
        <v>132</v>
      </c>
      <c r="BK121" s="188">
        <f>SUM(BK122:BK230)</f>
        <v>0</v>
      </c>
    </row>
    <row r="122" spans="1:65" s="2" customFormat="1" ht="66.75" customHeight="1">
      <c r="A122" s="34"/>
      <c r="B122" s="35"/>
      <c r="C122" s="191" t="s">
        <v>83</v>
      </c>
      <c r="D122" s="191" t="s">
        <v>135</v>
      </c>
      <c r="E122" s="192" t="s">
        <v>136</v>
      </c>
      <c r="F122" s="193" t="s">
        <v>137</v>
      </c>
      <c r="G122" s="194" t="s">
        <v>138</v>
      </c>
      <c r="H122" s="195">
        <v>2785</v>
      </c>
      <c r="I122" s="196"/>
      <c r="J122" s="197">
        <f>ROUND(I122*H122,2)</f>
        <v>0</v>
      </c>
      <c r="K122" s="193" t="s">
        <v>139</v>
      </c>
      <c r="L122" s="39"/>
      <c r="M122" s="198" t="s">
        <v>1</v>
      </c>
      <c r="N122" s="199" t="s">
        <v>40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140</v>
      </c>
      <c r="AT122" s="202" t="s">
        <v>135</v>
      </c>
      <c r="AU122" s="202" t="s">
        <v>85</v>
      </c>
      <c r="AY122" s="17" t="s">
        <v>132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83</v>
      </c>
      <c r="BK122" s="203">
        <f>ROUND(I122*H122,2)</f>
        <v>0</v>
      </c>
      <c r="BL122" s="17" t="s">
        <v>140</v>
      </c>
      <c r="BM122" s="202" t="s">
        <v>303</v>
      </c>
    </row>
    <row r="123" spans="1:65" s="13" customFormat="1">
      <c r="B123" s="204"/>
      <c r="C123" s="205"/>
      <c r="D123" s="206" t="s">
        <v>142</v>
      </c>
      <c r="E123" s="207" t="s">
        <v>1</v>
      </c>
      <c r="F123" s="208" t="s">
        <v>304</v>
      </c>
      <c r="G123" s="205"/>
      <c r="H123" s="209">
        <v>75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142</v>
      </c>
      <c r="AU123" s="215" t="s">
        <v>85</v>
      </c>
      <c r="AV123" s="13" t="s">
        <v>85</v>
      </c>
      <c r="AW123" s="13" t="s">
        <v>31</v>
      </c>
      <c r="AX123" s="13" t="s">
        <v>75</v>
      </c>
      <c r="AY123" s="215" t="s">
        <v>132</v>
      </c>
    </row>
    <row r="124" spans="1:65" s="13" customFormat="1">
      <c r="B124" s="204"/>
      <c r="C124" s="205"/>
      <c r="D124" s="206" t="s">
        <v>142</v>
      </c>
      <c r="E124" s="207" t="s">
        <v>1</v>
      </c>
      <c r="F124" s="208" t="s">
        <v>305</v>
      </c>
      <c r="G124" s="205"/>
      <c r="H124" s="209">
        <v>720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142</v>
      </c>
      <c r="AU124" s="215" t="s">
        <v>85</v>
      </c>
      <c r="AV124" s="13" t="s">
        <v>85</v>
      </c>
      <c r="AW124" s="13" t="s">
        <v>31</v>
      </c>
      <c r="AX124" s="13" t="s">
        <v>75</v>
      </c>
      <c r="AY124" s="215" t="s">
        <v>132</v>
      </c>
    </row>
    <row r="125" spans="1:65" s="13" customFormat="1">
      <c r="B125" s="204"/>
      <c r="C125" s="205"/>
      <c r="D125" s="206" t="s">
        <v>142</v>
      </c>
      <c r="E125" s="207" t="s">
        <v>1</v>
      </c>
      <c r="F125" s="208" t="s">
        <v>306</v>
      </c>
      <c r="G125" s="205"/>
      <c r="H125" s="209">
        <v>115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142</v>
      </c>
      <c r="AU125" s="215" t="s">
        <v>85</v>
      </c>
      <c r="AV125" s="13" t="s">
        <v>85</v>
      </c>
      <c r="AW125" s="13" t="s">
        <v>31</v>
      </c>
      <c r="AX125" s="13" t="s">
        <v>75</v>
      </c>
      <c r="AY125" s="215" t="s">
        <v>132</v>
      </c>
    </row>
    <row r="126" spans="1:65" s="13" customFormat="1">
      <c r="B126" s="204"/>
      <c r="C126" s="205"/>
      <c r="D126" s="206" t="s">
        <v>142</v>
      </c>
      <c r="E126" s="207" t="s">
        <v>1</v>
      </c>
      <c r="F126" s="208" t="s">
        <v>307</v>
      </c>
      <c r="G126" s="205"/>
      <c r="H126" s="209">
        <v>50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142</v>
      </c>
      <c r="AU126" s="215" t="s">
        <v>85</v>
      </c>
      <c r="AV126" s="13" t="s">
        <v>85</v>
      </c>
      <c r="AW126" s="13" t="s">
        <v>31</v>
      </c>
      <c r="AX126" s="13" t="s">
        <v>75</v>
      </c>
      <c r="AY126" s="215" t="s">
        <v>132</v>
      </c>
    </row>
    <row r="127" spans="1:65" s="13" customFormat="1">
      <c r="B127" s="204"/>
      <c r="C127" s="205"/>
      <c r="D127" s="206" t="s">
        <v>142</v>
      </c>
      <c r="E127" s="207" t="s">
        <v>1</v>
      </c>
      <c r="F127" s="208" t="s">
        <v>308</v>
      </c>
      <c r="G127" s="205"/>
      <c r="H127" s="209">
        <v>275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142</v>
      </c>
      <c r="AU127" s="215" t="s">
        <v>85</v>
      </c>
      <c r="AV127" s="13" t="s">
        <v>85</v>
      </c>
      <c r="AW127" s="13" t="s">
        <v>31</v>
      </c>
      <c r="AX127" s="13" t="s">
        <v>75</v>
      </c>
      <c r="AY127" s="215" t="s">
        <v>132</v>
      </c>
    </row>
    <row r="128" spans="1:65" s="13" customFormat="1">
      <c r="B128" s="204"/>
      <c r="C128" s="205"/>
      <c r="D128" s="206" t="s">
        <v>142</v>
      </c>
      <c r="E128" s="207" t="s">
        <v>1</v>
      </c>
      <c r="F128" s="208" t="s">
        <v>309</v>
      </c>
      <c r="G128" s="205"/>
      <c r="H128" s="209">
        <v>70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142</v>
      </c>
      <c r="AU128" s="215" t="s">
        <v>85</v>
      </c>
      <c r="AV128" s="13" t="s">
        <v>85</v>
      </c>
      <c r="AW128" s="13" t="s">
        <v>31</v>
      </c>
      <c r="AX128" s="13" t="s">
        <v>75</v>
      </c>
      <c r="AY128" s="215" t="s">
        <v>132</v>
      </c>
    </row>
    <row r="129" spans="1:65" s="13" customFormat="1">
      <c r="B129" s="204"/>
      <c r="C129" s="205"/>
      <c r="D129" s="206" t="s">
        <v>142</v>
      </c>
      <c r="E129" s="207" t="s">
        <v>1</v>
      </c>
      <c r="F129" s="208" t="s">
        <v>310</v>
      </c>
      <c r="G129" s="205"/>
      <c r="H129" s="209">
        <v>165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142</v>
      </c>
      <c r="AU129" s="215" t="s">
        <v>85</v>
      </c>
      <c r="AV129" s="13" t="s">
        <v>85</v>
      </c>
      <c r="AW129" s="13" t="s">
        <v>31</v>
      </c>
      <c r="AX129" s="13" t="s">
        <v>75</v>
      </c>
      <c r="AY129" s="215" t="s">
        <v>132</v>
      </c>
    </row>
    <row r="130" spans="1:65" s="13" customFormat="1">
      <c r="B130" s="204"/>
      <c r="C130" s="205"/>
      <c r="D130" s="206" t="s">
        <v>142</v>
      </c>
      <c r="E130" s="207" t="s">
        <v>1</v>
      </c>
      <c r="F130" s="208" t="s">
        <v>311</v>
      </c>
      <c r="G130" s="205"/>
      <c r="H130" s="209">
        <v>115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142</v>
      </c>
      <c r="AU130" s="215" t="s">
        <v>85</v>
      </c>
      <c r="AV130" s="13" t="s">
        <v>85</v>
      </c>
      <c r="AW130" s="13" t="s">
        <v>31</v>
      </c>
      <c r="AX130" s="13" t="s">
        <v>75</v>
      </c>
      <c r="AY130" s="215" t="s">
        <v>132</v>
      </c>
    </row>
    <row r="131" spans="1:65" s="13" customFormat="1">
      <c r="B131" s="204"/>
      <c r="C131" s="205"/>
      <c r="D131" s="206" t="s">
        <v>142</v>
      </c>
      <c r="E131" s="207" t="s">
        <v>1</v>
      </c>
      <c r="F131" s="208" t="s">
        <v>312</v>
      </c>
      <c r="G131" s="205"/>
      <c r="H131" s="209">
        <v>180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142</v>
      </c>
      <c r="AU131" s="215" t="s">
        <v>85</v>
      </c>
      <c r="AV131" s="13" t="s">
        <v>85</v>
      </c>
      <c r="AW131" s="13" t="s">
        <v>31</v>
      </c>
      <c r="AX131" s="13" t="s">
        <v>75</v>
      </c>
      <c r="AY131" s="215" t="s">
        <v>132</v>
      </c>
    </row>
    <row r="132" spans="1:65" s="13" customFormat="1">
      <c r="B132" s="204"/>
      <c r="C132" s="205"/>
      <c r="D132" s="206" t="s">
        <v>142</v>
      </c>
      <c r="E132" s="207" t="s">
        <v>1</v>
      </c>
      <c r="F132" s="208" t="s">
        <v>313</v>
      </c>
      <c r="G132" s="205"/>
      <c r="H132" s="209">
        <v>490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142</v>
      </c>
      <c r="AU132" s="215" t="s">
        <v>85</v>
      </c>
      <c r="AV132" s="13" t="s">
        <v>85</v>
      </c>
      <c r="AW132" s="13" t="s">
        <v>31</v>
      </c>
      <c r="AX132" s="13" t="s">
        <v>75</v>
      </c>
      <c r="AY132" s="215" t="s">
        <v>132</v>
      </c>
    </row>
    <row r="133" spans="1:65" s="13" customFormat="1">
      <c r="B133" s="204"/>
      <c r="C133" s="205"/>
      <c r="D133" s="206" t="s">
        <v>142</v>
      </c>
      <c r="E133" s="207" t="s">
        <v>1</v>
      </c>
      <c r="F133" s="208" t="s">
        <v>314</v>
      </c>
      <c r="G133" s="205"/>
      <c r="H133" s="209">
        <v>120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142</v>
      </c>
      <c r="AU133" s="215" t="s">
        <v>85</v>
      </c>
      <c r="AV133" s="13" t="s">
        <v>85</v>
      </c>
      <c r="AW133" s="13" t="s">
        <v>31</v>
      </c>
      <c r="AX133" s="13" t="s">
        <v>75</v>
      </c>
      <c r="AY133" s="215" t="s">
        <v>132</v>
      </c>
    </row>
    <row r="134" spans="1:65" s="13" customFormat="1">
      <c r="B134" s="204"/>
      <c r="C134" s="205"/>
      <c r="D134" s="206" t="s">
        <v>142</v>
      </c>
      <c r="E134" s="207" t="s">
        <v>1</v>
      </c>
      <c r="F134" s="208" t="s">
        <v>315</v>
      </c>
      <c r="G134" s="205"/>
      <c r="H134" s="209">
        <v>180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142</v>
      </c>
      <c r="AU134" s="215" t="s">
        <v>85</v>
      </c>
      <c r="AV134" s="13" t="s">
        <v>85</v>
      </c>
      <c r="AW134" s="13" t="s">
        <v>31</v>
      </c>
      <c r="AX134" s="13" t="s">
        <v>75</v>
      </c>
      <c r="AY134" s="215" t="s">
        <v>132</v>
      </c>
    </row>
    <row r="135" spans="1:65" s="13" customFormat="1">
      <c r="B135" s="204"/>
      <c r="C135" s="205"/>
      <c r="D135" s="206" t="s">
        <v>142</v>
      </c>
      <c r="E135" s="207" t="s">
        <v>1</v>
      </c>
      <c r="F135" s="208" t="s">
        <v>316</v>
      </c>
      <c r="G135" s="205"/>
      <c r="H135" s="209">
        <v>70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142</v>
      </c>
      <c r="AU135" s="215" t="s">
        <v>85</v>
      </c>
      <c r="AV135" s="13" t="s">
        <v>85</v>
      </c>
      <c r="AW135" s="13" t="s">
        <v>31</v>
      </c>
      <c r="AX135" s="13" t="s">
        <v>75</v>
      </c>
      <c r="AY135" s="215" t="s">
        <v>132</v>
      </c>
    </row>
    <row r="136" spans="1:65" s="13" customFormat="1">
      <c r="B136" s="204"/>
      <c r="C136" s="205"/>
      <c r="D136" s="206" t="s">
        <v>142</v>
      </c>
      <c r="E136" s="207" t="s">
        <v>1</v>
      </c>
      <c r="F136" s="208" t="s">
        <v>317</v>
      </c>
      <c r="G136" s="205"/>
      <c r="H136" s="209">
        <v>160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142</v>
      </c>
      <c r="AU136" s="215" t="s">
        <v>85</v>
      </c>
      <c r="AV136" s="13" t="s">
        <v>85</v>
      </c>
      <c r="AW136" s="13" t="s">
        <v>31</v>
      </c>
      <c r="AX136" s="13" t="s">
        <v>75</v>
      </c>
      <c r="AY136" s="215" t="s">
        <v>132</v>
      </c>
    </row>
    <row r="137" spans="1:65" s="14" customFormat="1">
      <c r="B137" s="216"/>
      <c r="C137" s="217"/>
      <c r="D137" s="206" t="s">
        <v>142</v>
      </c>
      <c r="E137" s="218" t="s">
        <v>1</v>
      </c>
      <c r="F137" s="219" t="s">
        <v>149</v>
      </c>
      <c r="G137" s="217"/>
      <c r="H137" s="220">
        <v>2785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142</v>
      </c>
      <c r="AU137" s="226" t="s">
        <v>85</v>
      </c>
      <c r="AV137" s="14" t="s">
        <v>140</v>
      </c>
      <c r="AW137" s="14" t="s">
        <v>31</v>
      </c>
      <c r="AX137" s="14" t="s">
        <v>83</v>
      </c>
      <c r="AY137" s="226" t="s">
        <v>132</v>
      </c>
    </row>
    <row r="138" spans="1:65" s="2" customFormat="1" ht="123" customHeight="1">
      <c r="A138" s="34"/>
      <c r="B138" s="35"/>
      <c r="C138" s="191" t="s">
        <v>85</v>
      </c>
      <c r="D138" s="191" t="s">
        <v>135</v>
      </c>
      <c r="E138" s="192" t="s">
        <v>150</v>
      </c>
      <c r="F138" s="193" t="s">
        <v>151</v>
      </c>
      <c r="G138" s="194" t="s">
        <v>152</v>
      </c>
      <c r="H138" s="195">
        <v>6052</v>
      </c>
      <c r="I138" s="196"/>
      <c r="J138" s="197">
        <f>ROUND(I138*H138,2)</f>
        <v>0</v>
      </c>
      <c r="K138" s="193" t="s">
        <v>139</v>
      </c>
      <c r="L138" s="39"/>
      <c r="M138" s="198" t="s">
        <v>1</v>
      </c>
      <c r="N138" s="199" t="s">
        <v>40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140</v>
      </c>
      <c r="AT138" s="202" t="s">
        <v>135</v>
      </c>
      <c r="AU138" s="202" t="s">
        <v>85</v>
      </c>
      <c r="AY138" s="17" t="s">
        <v>132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83</v>
      </c>
      <c r="BK138" s="203">
        <f>ROUND(I138*H138,2)</f>
        <v>0</v>
      </c>
      <c r="BL138" s="17" t="s">
        <v>140</v>
      </c>
      <c r="BM138" s="202" t="s">
        <v>318</v>
      </c>
    </row>
    <row r="139" spans="1:65" s="13" customFormat="1">
      <c r="B139" s="204"/>
      <c r="C139" s="205"/>
      <c r="D139" s="206" t="s">
        <v>142</v>
      </c>
      <c r="E139" s="207" t="s">
        <v>1</v>
      </c>
      <c r="F139" s="208" t="s">
        <v>319</v>
      </c>
      <c r="G139" s="205"/>
      <c r="H139" s="209">
        <v>6052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142</v>
      </c>
      <c r="AU139" s="215" t="s">
        <v>85</v>
      </c>
      <c r="AV139" s="13" t="s">
        <v>85</v>
      </c>
      <c r="AW139" s="13" t="s">
        <v>31</v>
      </c>
      <c r="AX139" s="13" t="s">
        <v>75</v>
      </c>
      <c r="AY139" s="215" t="s">
        <v>132</v>
      </c>
    </row>
    <row r="140" spans="1:65" s="14" customFormat="1">
      <c r="B140" s="216"/>
      <c r="C140" s="217"/>
      <c r="D140" s="206" t="s">
        <v>142</v>
      </c>
      <c r="E140" s="218" t="s">
        <v>1</v>
      </c>
      <c r="F140" s="219" t="s">
        <v>149</v>
      </c>
      <c r="G140" s="217"/>
      <c r="H140" s="220">
        <v>6052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142</v>
      </c>
      <c r="AU140" s="226" t="s">
        <v>85</v>
      </c>
      <c r="AV140" s="14" t="s">
        <v>140</v>
      </c>
      <c r="AW140" s="14" t="s">
        <v>31</v>
      </c>
      <c r="AX140" s="14" t="s">
        <v>83</v>
      </c>
      <c r="AY140" s="226" t="s">
        <v>132</v>
      </c>
    </row>
    <row r="141" spans="1:65" s="2" customFormat="1" ht="66.75" customHeight="1">
      <c r="A141" s="34"/>
      <c r="B141" s="35"/>
      <c r="C141" s="191" t="s">
        <v>155</v>
      </c>
      <c r="D141" s="191" t="s">
        <v>135</v>
      </c>
      <c r="E141" s="192" t="s">
        <v>156</v>
      </c>
      <c r="F141" s="193" t="s">
        <v>157</v>
      </c>
      <c r="G141" s="194" t="s">
        <v>138</v>
      </c>
      <c r="H141" s="195">
        <v>12460</v>
      </c>
      <c r="I141" s="196"/>
      <c r="J141" s="197">
        <f>ROUND(I141*H141,2)</f>
        <v>0</v>
      </c>
      <c r="K141" s="193" t="s">
        <v>139</v>
      </c>
      <c r="L141" s="39"/>
      <c r="M141" s="198" t="s">
        <v>1</v>
      </c>
      <c r="N141" s="199" t="s">
        <v>40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140</v>
      </c>
      <c r="AT141" s="202" t="s">
        <v>135</v>
      </c>
      <c r="AU141" s="202" t="s">
        <v>85</v>
      </c>
      <c r="AY141" s="17" t="s">
        <v>132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83</v>
      </c>
      <c r="BK141" s="203">
        <f>ROUND(I141*H141,2)</f>
        <v>0</v>
      </c>
      <c r="BL141" s="17" t="s">
        <v>140</v>
      </c>
      <c r="BM141" s="202" t="s">
        <v>320</v>
      </c>
    </row>
    <row r="142" spans="1:65" s="13" customFormat="1">
      <c r="B142" s="204"/>
      <c r="C142" s="205"/>
      <c r="D142" s="206" t="s">
        <v>142</v>
      </c>
      <c r="E142" s="207" t="s">
        <v>1</v>
      </c>
      <c r="F142" s="208" t="s">
        <v>321</v>
      </c>
      <c r="G142" s="205"/>
      <c r="H142" s="209">
        <v>12460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142</v>
      </c>
      <c r="AU142" s="215" t="s">
        <v>85</v>
      </c>
      <c r="AV142" s="13" t="s">
        <v>85</v>
      </c>
      <c r="AW142" s="13" t="s">
        <v>31</v>
      </c>
      <c r="AX142" s="13" t="s">
        <v>75</v>
      </c>
      <c r="AY142" s="215" t="s">
        <v>132</v>
      </c>
    </row>
    <row r="143" spans="1:65" s="14" customFormat="1">
      <c r="B143" s="216"/>
      <c r="C143" s="217"/>
      <c r="D143" s="206" t="s">
        <v>142</v>
      </c>
      <c r="E143" s="218" t="s">
        <v>1</v>
      </c>
      <c r="F143" s="219" t="s">
        <v>149</v>
      </c>
      <c r="G143" s="217"/>
      <c r="H143" s="220">
        <v>12460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142</v>
      </c>
      <c r="AU143" s="226" t="s">
        <v>85</v>
      </c>
      <c r="AV143" s="14" t="s">
        <v>140</v>
      </c>
      <c r="AW143" s="14" t="s">
        <v>31</v>
      </c>
      <c r="AX143" s="14" t="s">
        <v>83</v>
      </c>
      <c r="AY143" s="226" t="s">
        <v>132</v>
      </c>
    </row>
    <row r="144" spans="1:65" s="2" customFormat="1" ht="72">
      <c r="A144" s="34"/>
      <c r="B144" s="35"/>
      <c r="C144" s="191" t="s">
        <v>140</v>
      </c>
      <c r="D144" s="191" t="s">
        <v>135</v>
      </c>
      <c r="E144" s="192" t="s">
        <v>160</v>
      </c>
      <c r="F144" s="193" t="s">
        <v>161</v>
      </c>
      <c r="G144" s="194" t="s">
        <v>152</v>
      </c>
      <c r="H144" s="195">
        <v>6052</v>
      </c>
      <c r="I144" s="196"/>
      <c r="J144" s="197">
        <f>ROUND(I144*H144,2)</f>
        <v>0</v>
      </c>
      <c r="K144" s="193" t="s">
        <v>139</v>
      </c>
      <c r="L144" s="39"/>
      <c r="M144" s="198" t="s">
        <v>1</v>
      </c>
      <c r="N144" s="199" t="s">
        <v>40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140</v>
      </c>
      <c r="AT144" s="202" t="s">
        <v>135</v>
      </c>
      <c r="AU144" s="202" t="s">
        <v>85</v>
      </c>
      <c r="AY144" s="17" t="s">
        <v>132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83</v>
      </c>
      <c r="BK144" s="203">
        <f>ROUND(I144*H144,2)</f>
        <v>0</v>
      </c>
      <c r="BL144" s="17" t="s">
        <v>140</v>
      </c>
      <c r="BM144" s="202" t="s">
        <v>322</v>
      </c>
    </row>
    <row r="145" spans="1:65" s="13" customFormat="1">
      <c r="B145" s="204"/>
      <c r="C145" s="205"/>
      <c r="D145" s="206" t="s">
        <v>142</v>
      </c>
      <c r="E145" s="207" t="s">
        <v>1</v>
      </c>
      <c r="F145" s="208" t="s">
        <v>323</v>
      </c>
      <c r="G145" s="205"/>
      <c r="H145" s="209">
        <v>6052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142</v>
      </c>
      <c r="AU145" s="215" t="s">
        <v>85</v>
      </c>
      <c r="AV145" s="13" t="s">
        <v>85</v>
      </c>
      <c r="AW145" s="13" t="s">
        <v>31</v>
      </c>
      <c r="AX145" s="13" t="s">
        <v>75</v>
      </c>
      <c r="AY145" s="215" t="s">
        <v>132</v>
      </c>
    </row>
    <row r="146" spans="1:65" s="14" customFormat="1">
      <c r="B146" s="216"/>
      <c r="C146" s="217"/>
      <c r="D146" s="206" t="s">
        <v>142</v>
      </c>
      <c r="E146" s="218" t="s">
        <v>1</v>
      </c>
      <c r="F146" s="219" t="s">
        <v>149</v>
      </c>
      <c r="G146" s="217"/>
      <c r="H146" s="220">
        <v>6052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142</v>
      </c>
      <c r="AU146" s="226" t="s">
        <v>85</v>
      </c>
      <c r="AV146" s="14" t="s">
        <v>140</v>
      </c>
      <c r="AW146" s="14" t="s">
        <v>31</v>
      </c>
      <c r="AX146" s="14" t="s">
        <v>83</v>
      </c>
      <c r="AY146" s="226" t="s">
        <v>132</v>
      </c>
    </row>
    <row r="147" spans="1:65" s="2" customFormat="1" ht="21.75" customHeight="1">
      <c r="A147" s="34"/>
      <c r="B147" s="35"/>
      <c r="C147" s="227" t="s">
        <v>133</v>
      </c>
      <c r="D147" s="227" t="s">
        <v>164</v>
      </c>
      <c r="E147" s="228" t="s">
        <v>165</v>
      </c>
      <c r="F147" s="229" t="s">
        <v>166</v>
      </c>
      <c r="G147" s="230" t="s">
        <v>167</v>
      </c>
      <c r="H147" s="231">
        <v>10893.6</v>
      </c>
      <c r="I147" s="232"/>
      <c r="J147" s="233">
        <f>ROUND(I147*H147,2)</f>
        <v>0</v>
      </c>
      <c r="K147" s="229" t="s">
        <v>139</v>
      </c>
      <c r="L147" s="234"/>
      <c r="M147" s="235" t="s">
        <v>1</v>
      </c>
      <c r="N147" s="236" t="s">
        <v>40</v>
      </c>
      <c r="O147" s="71"/>
      <c r="P147" s="200">
        <f>O147*H147</f>
        <v>0</v>
      </c>
      <c r="Q147" s="200">
        <v>1</v>
      </c>
      <c r="R147" s="200">
        <f>Q147*H147</f>
        <v>10893.6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168</v>
      </c>
      <c r="AT147" s="202" t="s">
        <v>164</v>
      </c>
      <c r="AU147" s="202" t="s">
        <v>85</v>
      </c>
      <c r="AY147" s="17" t="s">
        <v>132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83</v>
      </c>
      <c r="BK147" s="203">
        <f>ROUND(I147*H147,2)</f>
        <v>0</v>
      </c>
      <c r="BL147" s="17" t="s">
        <v>140</v>
      </c>
      <c r="BM147" s="202" t="s">
        <v>324</v>
      </c>
    </row>
    <row r="148" spans="1:65" s="13" customFormat="1">
      <c r="B148" s="204"/>
      <c r="C148" s="205"/>
      <c r="D148" s="206" t="s">
        <v>142</v>
      </c>
      <c r="E148" s="207" t="s">
        <v>1</v>
      </c>
      <c r="F148" s="208" t="s">
        <v>325</v>
      </c>
      <c r="G148" s="205"/>
      <c r="H148" s="209">
        <v>10893.6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142</v>
      </c>
      <c r="AU148" s="215" t="s">
        <v>85</v>
      </c>
      <c r="AV148" s="13" t="s">
        <v>85</v>
      </c>
      <c r="AW148" s="13" t="s">
        <v>31</v>
      </c>
      <c r="AX148" s="13" t="s">
        <v>75</v>
      </c>
      <c r="AY148" s="215" t="s">
        <v>132</v>
      </c>
    </row>
    <row r="149" spans="1:65" s="14" customFormat="1">
      <c r="B149" s="216"/>
      <c r="C149" s="217"/>
      <c r="D149" s="206" t="s">
        <v>142</v>
      </c>
      <c r="E149" s="218" t="s">
        <v>1</v>
      </c>
      <c r="F149" s="219" t="s">
        <v>149</v>
      </c>
      <c r="G149" s="217"/>
      <c r="H149" s="220">
        <v>10893.6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142</v>
      </c>
      <c r="AU149" s="226" t="s">
        <v>85</v>
      </c>
      <c r="AV149" s="14" t="s">
        <v>140</v>
      </c>
      <c r="AW149" s="14" t="s">
        <v>31</v>
      </c>
      <c r="AX149" s="14" t="s">
        <v>83</v>
      </c>
      <c r="AY149" s="226" t="s">
        <v>132</v>
      </c>
    </row>
    <row r="150" spans="1:65" s="2" customFormat="1" ht="21.75" customHeight="1">
      <c r="A150" s="34"/>
      <c r="B150" s="35"/>
      <c r="C150" s="227" t="s">
        <v>171</v>
      </c>
      <c r="D150" s="227" t="s">
        <v>164</v>
      </c>
      <c r="E150" s="228" t="s">
        <v>172</v>
      </c>
      <c r="F150" s="229" t="s">
        <v>173</v>
      </c>
      <c r="G150" s="230" t="s">
        <v>174</v>
      </c>
      <c r="H150" s="231">
        <v>5985</v>
      </c>
      <c r="I150" s="250"/>
      <c r="J150" s="233">
        <f>ROUND(I150*H150,2)</f>
        <v>0</v>
      </c>
      <c r="K150" s="229" t="s">
        <v>139</v>
      </c>
      <c r="L150" s="234"/>
      <c r="M150" s="235" t="s">
        <v>1</v>
      </c>
      <c r="N150" s="236" t="s">
        <v>40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168</v>
      </c>
      <c r="AT150" s="202" t="s">
        <v>164</v>
      </c>
      <c r="AU150" s="202" t="s">
        <v>85</v>
      </c>
      <c r="AY150" s="17" t="s">
        <v>132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83</v>
      </c>
      <c r="BK150" s="203">
        <f>ROUND(I150*H150,2)</f>
        <v>0</v>
      </c>
      <c r="BL150" s="17" t="s">
        <v>140</v>
      </c>
      <c r="BM150" s="202" t="s">
        <v>326</v>
      </c>
    </row>
    <row r="151" spans="1:65" s="15" customFormat="1">
      <c r="B151" s="237"/>
      <c r="C151" s="238"/>
      <c r="D151" s="206" t="s">
        <v>142</v>
      </c>
      <c r="E151" s="239" t="s">
        <v>1</v>
      </c>
      <c r="F151" s="240" t="s">
        <v>176</v>
      </c>
      <c r="G151" s="238"/>
      <c r="H151" s="239" t="s">
        <v>1</v>
      </c>
      <c r="I151" s="241"/>
      <c r="J151" s="238"/>
      <c r="K151" s="238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142</v>
      </c>
      <c r="AU151" s="246" t="s">
        <v>85</v>
      </c>
      <c r="AV151" s="15" t="s">
        <v>83</v>
      </c>
      <c r="AW151" s="15" t="s">
        <v>31</v>
      </c>
      <c r="AX151" s="15" t="s">
        <v>75</v>
      </c>
      <c r="AY151" s="246" t="s">
        <v>132</v>
      </c>
    </row>
    <row r="152" spans="1:65" s="13" customFormat="1">
      <c r="B152" s="204"/>
      <c r="C152" s="205"/>
      <c r="D152" s="206" t="s">
        <v>142</v>
      </c>
      <c r="E152" s="207" t="s">
        <v>1</v>
      </c>
      <c r="F152" s="208" t="s">
        <v>327</v>
      </c>
      <c r="G152" s="205"/>
      <c r="H152" s="209">
        <v>6023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142</v>
      </c>
      <c r="AU152" s="215" t="s">
        <v>85</v>
      </c>
      <c r="AV152" s="13" t="s">
        <v>85</v>
      </c>
      <c r="AW152" s="13" t="s">
        <v>31</v>
      </c>
      <c r="AX152" s="13" t="s">
        <v>75</v>
      </c>
      <c r="AY152" s="215" t="s">
        <v>132</v>
      </c>
    </row>
    <row r="153" spans="1:65" s="13" customFormat="1">
      <c r="B153" s="204"/>
      <c r="C153" s="205"/>
      <c r="D153" s="206" t="s">
        <v>142</v>
      </c>
      <c r="E153" s="207" t="s">
        <v>1</v>
      </c>
      <c r="F153" s="208" t="s">
        <v>328</v>
      </c>
      <c r="G153" s="205"/>
      <c r="H153" s="209">
        <v>-38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142</v>
      </c>
      <c r="AU153" s="215" t="s">
        <v>85</v>
      </c>
      <c r="AV153" s="13" t="s">
        <v>85</v>
      </c>
      <c r="AW153" s="13" t="s">
        <v>31</v>
      </c>
      <c r="AX153" s="13" t="s">
        <v>75</v>
      </c>
      <c r="AY153" s="215" t="s">
        <v>132</v>
      </c>
    </row>
    <row r="154" spans="1:65" s="14" customFormat="1">
      <c r="B154" s="216"/>
      <c r="C154" s="217"/>
      <c r="D154" s="206" t="s">
        <v>142</v>
      </c>
      <c r="E154" s="218" t="s">
        <v>1</v>
      </c>
      <c r="F154" s="219" t="s">
        <v>149</v>
      </c>
      <c r="G154" s="217"/>
      <c r="H154" s="220">
        <v>5985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142</v>
      </c>
      <c r="AU154" s="226" t="s">
        <v>85</v>
      </c>
      <c r="AV154" s="14" t="s">
        <v>140</v>
      </c>
      <c r="AW154" s="14" t="s">
        <v>31</v>
      </c>
      <c r="AX154" s="14" t="s">
        <v>83</v>
      </c>
      <c r="AY154" s="226" t="s">
        <v>132</v>
      </c>
    </row>
    <row r="155" spans="1:65" s="2" customFormat="1" ht="21.75" customHeight="1">
      <c r="A155" s="34"/>
      <c r="B155" s="35"/>
      <c r="C155" s="227" t="s">
        <v>179</v>
      </c>
      <c r="D155" s="227" t="s">
        <v>164</v>
      </c>
      <c r="E155" s="228" t="s">
        <v>329</v>
      </c>
      <c r="F155" s="229" t="s">
        <v>330</v>
      </c>
      <c r="G155" s="230" t="s">
        <v>174</v>
      </c>
      <c r="H155" s="231">
        <v>96.4</v>
      </c>
      <c r="I155" s="250"/>
      <c r="J155" s="233">
        <f>ROUND(I155*H155,2)</f>
        <v>0</v>
      </c>
      <c r="K155" s="229" t="s">
        <v>139</v>
      </c>
      <c r="L155" s="234"/>
      <c r="M155" s="235" t="s">
        <v>1</v>
      </c>
      <c r="N155" s="236" t="s">
        <v>40</v>
      </c>
      <c r="O155" s="71"/>
      <c r="P155" s="200">
        <f>O155*H155</f>
        <v>0</v>
      </c>
      <c r="Q155" s="200">
        <v>3.70425</v>
      </c>
      <c r="R155" s="200">
        <f>Q155*H155</f>
        <v>357.08970000000005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168</v>
      </c>
      <c r="AT155" s="202" t="s">
        <v>164</v>
      </c>
      <c r="AU155" s="202" t="s">
        <v>85</v>
      </c>
      <c r="AY155" s="17" t="s">
        <v>132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83</v>
      </c>
      <c r="BK155" s="203">
        <f>ROUND(I155*H155,2)</f>
        <v>0</v>
      </c>
      <c r="BL155" s="17" t="s">
        <v>140</v>
      </c>
      <c r="BM155" s="202" t="s">
        <v>331</v>
      </c>
    </row>
    <row r="156" spans="1:65" s="15" customFormat="1">
      <c r="B156" s="237"/>
      <c r="C156" s="238"/>
      <c r="D156" s="206" t="s">
        <v>142</v>
      </c>
      <c r="E156" s="239" t="s">
        <v>1</v>
      </c>
      <c r="F156" s="240" t="s">
        <v>176</v>
      </c>
      <c r="G156" s="238"/>
      <c r="H156" s="239" t="s">
        <v>1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AT156" s="246" t="s">
        <v>142</v>
      </c>
      <c r="AU156" s="246" t="s">
        <v>85</v>
      </c>
      <c r="AV156" s="15" t="s">
        <v>83</v>
      </c>
      <c r="AW156" s="15" t="s">
        <v>31</v>
      </c>
      <c r="AX156" s="15" t="s">
        <v>75</v>
      </c>
      <c r="AY156" s="246" t="s">
        <v>132</v>
      </c>
    </row>
    <row r="157" spans="1:65" s="13" customFormat="1">
      <c r="B157" s="204"/>
      <c r="C157" s="205"/>
      <c r="D157" s="206" t="s">
        <v>142</v>
      </c>
      <c r="E157" s="207" t="s">
        <v>1</v>
      </c>
      <c r="F157" s="208" t="s">
        <v>332</v>
      </c>
      <c r="G157" s="205"/>
      <c r="H157" s="209">
        <v>96.4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142</v>
      </c>
      <c r="AU157" s="215" t="s">
        <v>85</v>
      </c>
      <c r="AV157" s="13" t="s">
        <v>85</v>
      </c>
      <c r="AW157" s="13" t="s">
        <v>31</v>
      </c>
      <c r="AX157" s="13" t="s">
        <v>75</v>
      </c>
      <c r="AY157" s="215" t="s">
        <v>132</v>
      </c>
    </row>
    <row r="158" spans="1:65" s="14" customFormat="1">
      <c r="B158" s="216"/>
      <c r="C158" s="217"/>
      <c r="D158" s="206" t="s">
        <v>142</v>
      </c>
      <c r="E158" s="218" t="s">
        <v>1</v>
      </c>
      <c r="F158" s="219" t="s">
        <v>149</v>
      </c>
      <c r="G158" s="217"/>
      <c r="H158" s="220">
        <v>96.4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142</v>
      </c>
      <c r="AU158" s="226" t="s">
        <v>85</v>
      </c>
      <c r="AV158" s="14" t="s">
        <v>140</v>
      </c>
      <c r="AW158" s="14" t="s">
        <v>31</v>
      </c>
      <c r="AX158" s="14" t="s">
        <v>83</v>
      </c>
      <c r="AY158" s="226" t="s">
        <v>132</v>
      </c>
    </row>
    <row r="159" spans="1:65" s="2" customFormat="1" ht="24">
      <c r="A159" s="34"/>
      <c r="B159" s="35"/>
      <c r="C159" s="227" t="s">
        <v>168</v>
      </c>
      <c r="D159" s="227" t="s">
        <v>164</v>
      </c>
      <c r="E159" s="228" t="s">
        <v>180</v>
      </c>
      <c r="F159" s="229" t="s">
        <v>181</v>
      </c>
      <c r="G159" s="230" t="s">
        <v>174</v>
      </c>
      <c r="H159" s="231">
        <v>23940</v>
      </c>
      <c r="I159" s="232"/>
      <c r="J159" s="233">
        <f>ROUND(I159*H159,2)</f>
        <v>0</v>
      </c>
      <c r="K159" s="229" t="s">
        <v>139</v>
      </c>
      <c r="L159" s="234"/>
      <c r="M159" s="235" t="s">
        <v>1</v>
      </c>
      <c r="N159" s="236" t="s">
        <v>40</v>
      </c>
      <c r="O159" s="71"/>
      <c r="P159" s="200">
        <f>O159*H159</f>
        <v>0</v>
      </c>
      <c r="Q159" s="200">
        <v>1.23E-3</v>
      </c>
      <c r="R159" s="200">
        <f>Q159*H159</f>
        <v>29.446200000000001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168</v>
      </c>
      <c r="AT159" s="202" t="s">
        <v>164</v>
      </c>
      <c r="AU159" s="202" t="s">
        <v>85</v>
      </c>
      <c r="AY159" s="17" t="s">
        <v>132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83</v>
      </c>
      <c r="BK159" s="203">
        <f>ROUND(I159*H159,2)</f>
        <v>0</v>
      </c>
      <c r="BL159" s="17" t="s">
        <v>140</v>
      </c>
      <c r="BM159" s="202" t="s">
        <v>333</v>
      </c>
    </row>
    <row r="160" spans="1:65" s="13" customFormat="1">
      <c r="B160" s="204"/>
      <c r="C160" s="205"/>
      <c r="D160" s="206" t="s">
        <v>142</v>
      </c>
      <c r="E160" s="207" t="s">
        <v>1</v>
      </c>
      <c r="F160" s="208" t="s">
        <v>334</v>
      </c>
      <c r="G160" s="205"/>
      <c r="H160" s="209">
        <v>23940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142</v>
      </c>
      <c r="AU160" s="215" t="s">
        <v>85</v>
      </c>
      <c r="AV160" s="13" t="s">
        <v>85</v>
      </c>
      <c r="AW160" s="13" t="s">
        <v>31</v>
      </c>
      <c r="AX160" s="13" t="s">
        <v>75</v>
      </c>
      <c r="AY160" s="215" t="s">
        <v>132</v>
      </c>
    </row>
    <row r="161" spans="1:65" s="14" customFormat="1">
      <c r="B161" s="216"/>
      <c r="C161" s="217"/>
      <c r="D161" s="206" t="s">
        <v>142</v>
      </c>
      <c r="E161" s="218" t="s">
        <v>1</v>
      </c>
      <c r="F161" s="219" t="s">
        <v>149</v>
      </c>
      <c r="G161" s="217"/>
      <c r="H161" s="220">
        <v>23940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142</v>
      </c>
      <c r="AU161" s="226" t="s">
        <v>85</v>
      </c>
      <c r="AV161" s="14" t="s">
        <v>140</v>
      </c>
      <c r="AW161" s="14" t="s">
        <v>31</v>
      </c>
      <c r="AX161" s="14" t="s">
        <v>83</v>
      </c>
      <c r="AY161" s="226" t="s">
        <v>132</v>
      </c>
    </row>
    <row r="162" spans="1:65" s="2" customFormat="1" ht="21.75" customHeight="1">
      <c r="A162" s="34"/>
      <c r="B162" s="35"/>
      <c r="C162" s="227" t="s">
        <v>335</v>
      </c>
      <c r="D162" s="227" t="s">
        <v>164</v>
      </c>
      <c r="E162" s="228" t="s">
        <v>184</v>
      </c>
      <c r="F162" s="229" t="s">
        <v>185</v>
      </c>
      <c r="G162" s="230" t="s">
        <v>174</v>
      </c>
      <c r="H162" s="231">
        <v>11970</v>
      </c>
      <c r="I162" s="250"/>
      <c r="J162" s="233">
        <f>ROUND(I162*H162,2)</f>
        <v>0</v>
      </c>
      <c r="K162" s="229" t="s">
        <v>139</v>
      </c>
      <c r="L162" s="234"/>
      <c r="M162" s="235" t="s">
        <v>1</v>
      </c>
      <c r="N162" s="236" t="s">
        <v>40</v>
      </c>
      <c r="O162" s="71"/>
      <c r="P162" s="200">
        <f>O162*H162</f>
        <v>0</v>
      </c>
      <c r="Q162" s="200">
        <v>1.8000000000000001E-4</v>
      </c>
      <c r="R162" s="200">
        <f>Q162*H162</f>
        <v>2.1546000000000003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168</v>
      </c>
      <c r="AT162" s="202" t="s">
        <v>164</v>
      </c>
      <c r="AU162" s="202" t="s">
        <v>85</v>
      </c>
      <c r="AY162" s="17" t="s">
        <v>132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83</v>
      </c>
      <c r="BK162" s="203">
        <f>ROUND(I162*H162,2)</f>
        <v>0</v>
      </c>
      <c r="BL162" s="17" t="s">
        <v>140</v>
      </c>
      <c r="BM162" s="202" t="s">
        <v>336</v>
      </c>
    </row>
    <row r="163" spans="1:65" s="15" customFormat="1">
      <c r="B163" s="237"/>
      <c r="C163" s="238"/>
      <c r="D163" s="206" t="s">
        <v>142</v>
      </c>
      <c r="E163" s="239" t="s">
        <v>1</v>
      </c>
      <c r="F163" s="240" t="s">
        <v>176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142</v>
      </c>
      <c r="AU163" s="246" t="s">
        <v>85</v>
      </c>
      <c r="AV163" s="15" t="s">
        <v>83</v>
      </c>
      <c r="AW163" s="15" t="s">
        <v>31</v>
      </c>
      <c r="AX163" s="15" t="s">
        <v>75</v>
      </c>
      <c r="AY163" s="246" t="s">
        <v>132</v>
      </c>
    </row>
    <row r="164" spans="1:65" s="13" customFormat="1">
      <c r="B164" s="204"/>
      <c r="C164" s="205"/>
      <c r="D164" s="206" t="s">
        <v>142</v>
      </c>
      <c r="E164" s="207" t="s">
        <v>1</v>
      </c>
      <c r="F164" s="208" t="s">
        <v>337</v>
      </c>
      <c r="G164" s="205"/>
      <c r="H164" s="209">
        <v>11970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142</v>
      </c>
      <c r="AU164" s="215" t="s">
        <v>85</v>
      </c>
      <c r="AV164" s="13" t="s">
        <v>85</v>
      </c>
      <c r="AW164" s="13" t="s">
        <v>31</v>
      </c>
      <c r="AX164" s="13" t="s">
        <v>75</v>
      </c>
      <c r="AY164" s="215" t="s">
        <v>132</v>
      </c>
    </row>
    <row r="165" spans="1:65" s="14" customFormat="1">
      <c r="B165" s="216"/>
      <c r="C165" s="217"/>
      <c r="D165" s="206" t="s">
        <v>142</v>
      </c>
      <c r="E165" s="218" t="s">
        <v>1</v>
      </c>
      <c r="F165" s="219" t="s">
        <v>149</v>
      </c>
      <c r="G165" s="217"/>
      <c r="H165" s="220">
        <v>11970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142</v>
      </c>
      <c r="AU165" s="226" t="s">
        <v>85</v>
      </c>
      <c r="AV165" s="14" t="s">
        <v>140</v>
      </c>
      <c r="AW165" s="14" t="s">
        <v>31</v>
      </c>
      <c r="AX165" s="14" t="s">
        <v>83</v>
      </c>
      <c r="AY165" s="226" t="s">
        <v>132</v>
      </c>
    </row>
    <row r="166" spans="1:65" s="2" customFormat="1" ht="78" customHeight="1">
      <c r="A166" s="34"/>
      <c r="B166" s="35"/>
      <c r="C166" s="191" t="s">
        <v>195</v>
      </c>
      <c r="D166" s="191" t="s">
        <v>135</v>
      </c>
      <c r="E166" s="192" t="s">
        <v>189</v>
      </c>
      <c r="F166" s="193" t="s">
        <v>190</v>
      </c>
      <c r="G166" s="194" t="s">
        <v>191</v>
      </c>
      <c r="H166" s="195">
        <v>3.585</v>
      </c>
      <c r="I166" s="196"/>
      <c r="J166" s="197">
        <f>ROUND(I166*H166,2)</f>
        <v>0</v>
      </c>
      <c r="K166" s="193" t="s">
        <v>139</v>
      </c>
      <c r="L166" s="39"/>
      <c r="M166" s="198" t="s">
        <v>1</v>
      </c>
      <c r="N166" s="199" t="s">
        <v>40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140</v>
      </c>
      <c r="AT166" s="202" t="s">
        <v>135</v>
      </c>
      <c r="AU166" s="202" t="s">
        <v>85</v>
      </c>
      <c r="AY166" s="17" t="s">
        <v>132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83</v>
      </c>
      <c r="BK166" s="203">
        <f>ROUND(I166*H166,2)</f>
        <v>0</v>
      </c>
      <c r="BL166" s="17" t="s">
        <v>140</v>
      </c>
      <c r="BM166" s="202" t="s">
        <v>338</v>
      </c>
    </row>
    <row r="167" spans="1:65" s="13" customFormat="1">
      <c r="B167" s="204"/>
      <c r="C167" s="205"/>
      <c r="D167" s="206" t="s">
        <v>142</v>
      </c>
      <c r="E167" s="207" t="s">
        <v>1</v>
      </c>
      <c r="F167" s="208" t="s">
        <v>339</v>
      </c>
      <c r="G167" s="205"/>
      <c r="H167" s="209">
        <v>3.585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142</v>
      </c>
      <c r="AU167" s="215" t="s">
        <v>85</v>
      </c>
      <c r="AV167" s="13" t="s">
        <v>85</v>
      </c>
      <c r="AW167" s="13" t="s">
        <v>31</v>
      </c>
      <c r="AX167" s="13" t="s">
        <v>75</v>
      </c>
      <c r="AY167" s="215" t="s">
        <v>132</v>
      </c>
    </row>
    <row r="168" spans="1:65" s="14" customFormat="1">
      <c r="B168" s="216"/>
      <c r="C168" s="217"/>
      <c r="D168" s="206" t="s">
        <v>142</v>
      </c>
      <c r="E168" s="218" t="s">
        <v>1</v>
      </c>
      <c r="F168" s="219" t="s">
        <v>149</v>
      </c>
      <c r="G168" s="217"/>
      <c r="H168" s="220">
        <v>3.585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142</v>
      </c>
      <c r="AU168" s="226" t="s">
        <v>85</v>
      </c>
      <c r="AV168" s="14" t="s">
        <v>140</v>
      </c>
      <c r="AW168" s="14" t="s">
        <v>31</v>
      </c>
      <c r="AX168" s="14" t="s">
        <v>83</v>
      </c>
      <c r="AY168" s="226" t="s">
        <v>132</v>
      </c>
    </row>
    <row r="169" spans="1:65" s="2" customFormat="1" ht="90" customHeight="1">
      <c r="A169" s="34"/>
      <c r="B169" s="35"/>
      <c r="C169" s="191" t="s">
        <v>200</v>
      </c>
      <c r="D169" s="191" t="s">
        <v>135</v>
      </c>
      <c r="E169" s="192" t="s">
        <v>196</v>
      </c>
      <c r="F169" s="193" t="s">
        <v>197</v>
      </c>
      <c r="G169" s="194" t="s">
        <v>191</v>
      </c>
      <c r="H169" s="195">
        <v>3.585</v>
      </c>
      <c r="I169" s="196"/>
      <c r="J169" s="197">
        <f>ROUND(I169*H169,2)</f>
        <v>0</v>
      </c>
      <c r="K169" s="193" t="s">
        <v>139</v>
      </c>
      <c r="L169" s="39"/>
      <c r="M169" s="198" t="s">
        <v>1</v>
      </c>
      <c r="N169" s="199" t="s">
        <v>40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140</v>
      </c>
      <c r="AT169" s="202" t="s">
        <v>135</v>
      </c>
      <c r="AU169" s="202" t="s">
        <v>85</v>
      </c>
      <c r="AY169" s="17" t="s">
        <v>132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83</v>
      </c>
      <c r="BK169" s="203">
        <f>ROUND(I169*H169,2)</f>
        <v>0</v>
      </c>
      <c r="BL169" s="17" t="s">
        <v>140</v>
      </c>
      <c r="BM169" s="202" t="s">
        <v>340</v>
      </c>
    </row>
    <row r="170" spans="1:65" s="13" customFormat="1">
      <c r="B170" s="204"/>
      <c r="C170" s="205"/>
      <c r="D170" s="206" t="s">
        <v>142</v>
      </c>
      <c r="E170" s="207" t="s">
        <v>1</v>
      </c>
      <c r="F170" s="208" t="s">
        <v>339</v>
      </c>
      <c r="G170" s="205"/>
      <c r="H170" s="209">
        <v>3.585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142</v>
      </c>
      <c r="AU170" s="215" t="s">
        <v>85</v>
      </c>
      <c r="AV170" s="13" t="s">
        <v>85</v>
      </c>
      <c r="AW170" s="13" t="s">
        <v>31</v>
      </c>
      <c r="AX170" s="13" t="s">
        <v>75</v>
      </c>
      <c r="AY170" s="215" t="s">
        <v>132</v>
      </c>
    </row>
    <row r="171" spans="1:65" s="14" customFormat="1">
      <c r="B171" s="216"/>
      <c r="C171" s="217"/>
      <c r="D171" s="206" t="s">
        <v>142</v>
      </c>
      <c r="E171" s="218" t="s">
        <v>1</v>
      </c>
      <c r="F171" s="219" t="s">
        <v>149</v>
      </c>
      <c r="G171" s="217"/>
      <c r="H171" s="220">
        <v>3.585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142</v>
      </c>
      <c r="AU171" s="226" t="s">
        <v>85</v>
      </c>
      <c r="AV171" s="14" t="s">
        <v>140</v>
      </c>
      <c r="AW171" s="14" t="s">
        <v>31</v>
      </c>
      <c r="AX171" s="14" t="s">
        <v>83</v>
      </c>
      <c r="AY171" s="226" t="s">
        <v>132</v>
      </c>
    </row>
    <row r="172" spans="1:65" s="2" customFormat="1" ht="114.95" customHeight="1">
      <c r="A172" s="34"/>
      <c r="B172" s="35"/>
      <c r="C172" s="191" t="s">
        <v>208</v>
      </c>
      <c r="D172" s="191" t="s">
        <v>135</v>
      </c>
      <c r="E172" s="192" t="s">
        <v>341</v>
      </c>
      <c r="F172" s="193" t="s">
        <v>342</v>
      </c>
      <c r="G172" s="194" t="s">
        <v>203</v>
      </c>
      <c r="H172" s="195">
        <v>7200</v>
      </c>
      <c r="I172" s="196"/>
      <c r="J172" s="197">
        <f>ROUND(I172*H172,2)</f>
        <v>0</v>
      </c>
      <c r="K172" s="193" t="s">
        <v>139</v>
      </c>
      <c r="L172" s="39"/>
      <c r="M172" s="198" t="s">
        <v>1</v>
      </c>
      <c r="N172" s="199" t="s">
        <v>40</v>
      </c>
      <c r="O172" s="71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140</v>
      </c>
      <c r="AT172" s="202" t="s">
        <v>135</v>
      </c>
      <c r="AU172" s="202" t="s">
        <v>85</v>
      </c>
      <c r="AY172" s="17" t="s">
        <v>132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83</v>
      </c>
      <c r="BK172" s="203">
        <f>ROUND(I172*H172,2)</f>
        <v>0</v>
      </c>
      <c r="BL172" s="17" t="s">
        <v>140</v>
      </c>
      <c r="BM172" s="202" t="s">
        <v>343</v>
      </c>
    </row>
    <row r="173" spans="1:65" s="13" customFormat="1">
      <c r="B173" s="204"/>
      <c r="C173" s="205"/>
      <c r="D173" s="206" t="s">
        <v>142</v>
      </c>
      <c r="E173" s="207" t="s">
        <v>1</v>
      </c>
      <c r="F173" s="208" t="s">
        <v>344</v>
      </c>
      <c r="G173" s="205"/>
      <c r="H173" s="209">
        <v>7200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142</v>
      </c>
      <c r="AU173" s="215" t="s">
        <v>85</v>
      </c>
      <c r="AV173" s="13" t="s">
        <v>85</v>
      </c>
      <c r="AW173" s="13" t="s">
        <v>31</v>
      </c>
      <c r="AX173" s="13" t="s">
        <v>75</v>
      </c>
      <c r="AY173" s="215" t="s">
        <v>132</v>
      </c>
    </row>
    <row r="174" spans="1:65" s="14" customFormat="1">
      <c r="B174" s="216"/>
      <c r="C174" s="217"/>
      <c r="D174" s="206" t="s">
        <v>142</v>
      </c>
      <c r="E174" s="218" t="s">
        <v>1</v>
      </c>
      <c r="F174" s="219" t="s">
        <v>149</v>
      </c>
      <c r="G174" s="217"/>
      <c r="H174" s="220">
        <v>7200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142</v>
      </c>
      <c r="AU174" s="226" t="s">
        <v>85</v>
      </c>
      <c r="AV174" s="14" t="s">
        <v>140</v>
      </c>
      <c r="AW174" s="14" t="s">
        <v>31</v>
      </c>
      <c r="AX174" s="14" t="s">
        <v>83</v>
      </c>
      <c r="AY174" s="226" t="s">
        <v>132</v>
      </c>
    </row>
    <row r="175" spans="1:65" s="2" customFormat="1" ht="48">
      <c r="A175" s="34"/>
      <c r="B175" s="35"/>
      <c r="C175" s="191" t="s">
        <v>215</v>
      </c>
      <c r="D175" s="191" t="s">
        <v>135</v>
      </c>
      <c r="E175" s="192" t="s">
        <v>216</v>
      </c>
      <c r="F175" s="193" t="s">
        <v>217</v>
      </c>
      <c r="G175" s="194" t="s">
        <v>174</v>
      </c>
      <c r="H175" s="195">
        <v>300</v>
      </c>
      <c r="I175" s="196"/>
      <c r="J175" s="197">
        <f>ROUND(I175*H175,2)</f>
        <v>0</v>
      </c>
      <c r="K175" s="193" t="s">
        <v>139</v>
      </c>
      <c r="L175" s="39"/>
      <c r="M175" s="198" t="s">
        <v>1</v>
      </c>
      <c r="N175" s="199" t="s">
        <v>40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140</v>
      </c>
      <c r="AT175" s="202" t="s">
        <v>135</v>
      </c>
      <c r="AU175" s="202" t="s">
        <v>85</v>
      </c>
      <c r="AY175" s="17" t="s">
        <v>132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83</v>
      </c>
      <c r="BK175" s="203">
        <f>ROUND(I175*H175,2)</f>
        <v>0</v>
      </c>
      <c r="BL175" s="17" t="s">
        <v>140</v>
      </c>
      <c r="BM175" s="202" t="s">
        <v>345</v>
      </c>
    </row>
    <row r="176" spans="1:65" s="13" customFormat="1">
      <c r="B176" s="204"/>
      <c r="C176" s="205"/>
      <c r="D176" s="206" t="s">
        <v>142</v>
      </c>
      <c r="E176" s="207" t="s">
        <v>1</v>
      </c>
      <c r="F176" s="208" t="s">
        <v>346</v>
      </c>
      <c r="G176" s="205"/>
      <c r="H176" s="209">
        <v>300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142</v>
      </c>
      <c r="AU176" s="215" t="s">
        <v>85</v>
      </c>
      <c r="AV176" s="13" t="s">
        <v>85</v>
      </c>
      <c r="AW176" s="13" t="s">
        <v>31</v>
      </c>
      <c r="AX176" s="13" t="s">
        <v>75</v>
      </c>
      <c r="AY176" s="215" t="s">
        <v>132</v>
      </c>
    </row>
    <row r="177" spans="1:65" s="14" customFormat="1">
      <c r="B177" s="216"/>
      <c r="C177" s="217"/>
      <c r="D177" s="206" t="s">
        <v>142</v>
      </c>
      <c r="E177" s="218" t="s">
        <v>1</v>
      </c>
      <c r="F177" s="219" t="s">
        <v>149</v>
      </c>
      <c r="G177" s="217"/>
      <c r="H177" s="220">
        <v>300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142</v>
      </c>
      <c r="AU177" s="226" t="s">
        <v>85</v>
      </c>
      <c r="AV177" s="14" t="s">
        <v>140</v>
      </c>
      <c r="AW177" s="14" t="s">
        <v>31</v>
      </c>
      <c r="AX177" s="14" t="s">
        <v>83</v>
      </c>
      <c r="AY177" s="226" t="s">
        <v>132</v>
      </c>
    </row>
    <row r="178" spans="1:65" s="2" customFormat="1" ht="134.25" customHeight="1">
      <c r="A178" s="34"/>
      <c r="B178" s="35"/>
      <c r="C178" s="191" t="s">
        <v>220</v>
      </c>
      <c r="D178" s="191" t="s">
        <v>135</v>
      </c>
      <c r="E178" s="192" t="s">
        <v>221</v>
      </c>
      <c r="F178" s="193" t="s">
        <v>222</v>
      </c>
      <c r="G178" s="194" t="s">
        <v>191</v>
      </c>
      <c r="H178" s="195">
        <v>10.8</v>
      </c>
      <c r="I178" s="196"/>
      <c r="J178" s="197">
        <f>ROUND(I178*H178,2)</f>
        <v>0</v>
      </c>
      <c r="K178" s="193" t="s">
        <v>1</v>
      </c>
      <c r="L178" s="39"/>
      <c r="M178" s="198" t="s">
        <v>1</v>
      </c>
      <c r="N178" s="199" t="s">
        <v>40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140</v>
      </c>
      <c r="AT178" s="202" t="s">
        <v>135</v>
      </c>
      <c r="AU178" s="202" t="s">
        <v>85</v>
      </c>
      <c r="AY178" s="17" t="s">
        <v>132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83</v>
      </c>
      <c r="BK178" s="203">
        <f>ROUND(I178*H178,2)</f>
        <v>0</v>
      </c>
      <c r="BL178" s="17" t="s">
        <v>140</v>
      </c>
      <c r="BM178" s="202" t="s">
        <v>347</v>
      </c>
    </row>
    <row r="179" spans="1:65" s="13" customFormat="1">
      <c r="B179" s="204"/>
      <c r="C179" s="205"/>
      <c r="D179" s="206" t="s">
        <v>142</v>
      </c>
      <c r="E179" s="207" t="s">
        <v>1</v>
      </c>
      <c r="F179" s="208" t="s">
        <v>348</v>
      </c>
      <c r="G179" s="205"/>
      <c r="H179" s="209">
        <v>10.8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142</v>
      </c>
      <c r="AU179" s="215" t="s">
        <v>85</v>
      </c>
      <c r="AV179" s="13" t="s">
        <v>85</v>
      </c>
      <c r="AW179" s="13" t="s">
        <v>31</v>
      </c>
      <c r="AX179" s="13" t="s">
        <v>75</v>
      </c>
      <c r="AY179" s="215" t="s">
        <v>132</v>
      </c>
    </row>
    <row r="180" spans="1:65" s="14" customFormat="1">
      <c r="B180" s="216"/>
      <c r="C180" s="217"/>
      <c r="D180" s="206" t="s">
        <v>142</v>
      </c>
      <c r="E180" s="218" t="s">
        <v>1</v>
      </c>
      <c r="F180" s="219" t="s">
        <v>149</v>
      </c>
      <c r="G180" s="217"/>
      <c r="H180" s="220">
        <v>10.8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142</v>
      </c>
      <c r="AU180" s="226" t="s">
        <v>85</v>
      </c>
      <c r="AV180" s="14" t="s">
        <v>140</v>
      </c>
      <c r="AW180" s="14" t="s">
        <v>31</v>
      </c>
      <c r="AX180" s="14" t="s">
        <v>83</v>
      </c>
      <c r="AY180" s="226" t="s">
        <v>132</v>
      </c>
    </row>
    <row r="181" spans="1:65" s="2" customFormat="1" ht="55.5" customHeight="1">
      <c r="A181" s="34"/>
      <c r="B181" s="35"/>
      <c r="C181" s="191" t="s">
        <v>8</v>
      </c>
      <c r="D181" s="191" t="s">
        <v>135</v>
      </c>
      <c r="E181" s="192" t="s">
        <v>225</v>
      </c>
      <c r="F181" s="193" t="s">
        <v>226</v>
      </c>
      <c r="G181" s="194" t="s">
        <v>191</v>
      </c>
      <c r="H181" s="195">
        <v>3.6</v>
      </c>
      <c r="I181" s="196"/>
      <c r="J181" s="197">
        <f>ROUND(I181*H181,2)</f>
        <v>0</v>
      </c>
      <c r="K181" s="193" t="s">
        <v>139</v>
      </c>
      <c r="L181" s="39"/>
      <c r="M181" s="198" t="s">
        <v>1</v>
      </c>
      <c r="N181" s="199" t="s">
        <v>40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140</v>
      </c>
      <c r="AT181" s="202" t="s">
        <v>135</v>
      </c>
      <c r="AU181" s="202" t="s">
        <v>85</v>
      </c>
      <c r="AY181" s="17" t="s">
        <v>132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83</v>
      </c>
      <c r="BK181" s="203">
        <f>ROUND(I181*H181,2)</f>
        <v>0</v>
      </c>
      <c r="BL181" s="17" t="s">
        <v>140</v>
      </c>
      <c r="BM181" s="202" t="s">
        <v>349</v>
      </c>
    </row>
    <row r="182" spans="1:65" s="13" customFormat="1">
      <c r="B182" s="204"/>
      <c r="C182" s="205"/>
      <c r="D182" s="206" t="s">
        <v>142</v>
      </c>
      <c r="E182" s="207" t="s">
        <v>1</v>
      </c>
      <c r="F182" s="208" t="s">
        <v>350</v>
      </c>
      <c r="G182" s="205"/>
      <c r="H182" s="209">
        <v>3.6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142</v>
      </c>
      <c r="AU182" s="215" t="s">
        <v>85</v>
      </c>
      <c r="AV182" s="13" t="s">
        <v>85</v>
      </c>
      <c r="AW182" s="13" t="s">
        <v>31</v>
      </c>
      <c r="AX182" s="13" t="s">
        <v>75</v>
      </c>
      <c r="AY182" s="215" t="s">
        <v>132</v>
      </c>
    </row>
    <row r="183" spans="1:65" s="14" customFormat="1">
      <c r="B183" s="216"/>
      <c r="C183" s="217"/>
      <c r="D183" s="206" t="s">
        <v>142</v>
      </c>
      <c r="E183" s="218" t="s">
        <v>1</v>
      </c>
      <c r="F183" s="219" t="s">
        <v>149</v>
      </c>
      <c r="G183" s="217"/>
      <c r="H183" s="220">
        <v>3.6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142</v>
      </c>
      <c r="AU183" s="226" t="s">
        <v>85</v>
      </c>
      <c r="AV183" s="14" t="s">
        <v>140</v>
      </c>
      <c r="AW183" s="14" t="s">
        <v>31</v>
      </c>
      <c r="AX183" s="14" t="s">
        <v>83</v>
      </c>
      <c r="AY183" s="226" t="s">
        <v>132</v>
      </c>
    </row>
    <row r="184" spans="1:65" s="2" customFormat="1" ht="114.95" customHeight="1">
      <c r="A184" s="34"/>
      <c r="B184" s="35"/>
      <c r="C184" s="191" t="s">
        <v>228</v>
      </c>
      <c r="D184" s="191" t="s">
        <v>135</v>
      </c>
      <c r="E184" s="192" t="s">
        <v>229</v>
      </c>
      <c r="F184" s="193" t="s">
        <v>230</v>
      </c>
      <c r="G184" s="194" t="s">
        <v>231</v>
      </c>
      <c r="H184" s="195">
        <v>100</v>
      </c>
      <c r="I184" s="196"/>
      <c r="J184" s="197">
        <f>ROUND(I184*H184,2)</f>
        <v>0</v>
      </c>
      <c r="K184" s="193" t="s">
        <v>139</v>
      </c>
      <c r="L184" s="39"/>
      <c r="M184" s="198" t="s">
        <v>1</v>
      </c>
      <c r="N184" s="199" t="s">
        <v>40</v>
      </c>
      <c r="O184" s="71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140</v>
      </c>
      <c r="AT184" s="202" t="s">
        <v>135</v>
      </c>
      <c r="AU184" s="202" t="s">
        <v>85</v>
      </c>
      <c r="AY184" s="17" t="s">
        <v>132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83</v>
      </c>
      <c r="BK184" s="203">
        <f>ROUND(I184*H184,2)</f>
        <v>0</v>
      </c>
      <c r="BL184" s="17" t="s">
        <v>140</v>
      </c>
      <c r="BM184" s="202" t="s">
        <v>351</v>
      </c>
    </row>
    <row r="185" spans="1:65" s="13" customFormat="1">
      <c r="B185" s="204"/>
      <c r="C185" s="205"/>
      <c r="D185" s="206" t="s">
        <v>142</v>
      </c>
      <c r="E185" s="207" t="s">
        <v>1</v>
      </c>
      <c r="F185" s="208" t="s">
        <v>352</v>
      </c>
      <c r="G185" s="205"/>
      <c r="H185" s="209">
        <v>100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142</v>
      </c>
      <c r="AU185" s="215" t="s">
        <v>85</v>
      </c>
      <c r="AV185" s="13" t="s">
        <v>85</v>
      </c>
      <c r="AW185" s="13" t="s">
        <v>31</v>
      </c>
      <c r="AX185" s="13" t="s">
        <v>75</v>
      </c>
      <c r="AY185" s="215" t="s">
        <v>132</v>
      </c>
    </row>
    <row r="186" spans="1:65" s="14" customFormat="1">
      <c r="B186" s="216"/>
      <c r="C186" s="217"/>
      <c r="D186" s="206" t="s">
        <v>142</v>
      </c>
      <c r="E186" s="218" t="s">
        <v>1</v>
      </c>
      <c r="F186" s="219" t="s">
        <v>149</v>
      </c>
      <c r="G186" s="217"/>
      <c r="H186" s="220">
        <v>100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142</v>
      </c>
      <c r="AU186" s="226" t="s">
        <v>85</v>
      </c>
      <c r="AV186" s="14" t="s">
        <v>140</v>
      </c>
      <c r="AW186" s="14" t="s">
        <v>31</v>
      </c>
      <c r="AX186" s="14" t="s">
        <v>83</v>
      </c>
      <c r="AY186" s="226" t="s">
        <v>132</v>
      </c>
    </row>
    <row r="187" spans="1:65" s="2" customFormat="1" ht="90" customHeight="1">
      <c r="A187" s="34"/>
      <c r="B187" s="35"/>
      <c r="C187" s="191" t="s">
        <v>235</v>
      </c>
      <c r="D187" s="191" t="s">
        <v>135</v>
      </c>
      <c r="E187" s="192" t="s">
        <v>236</v>
      </c>
      <c r="F187" s="193" t="s">
        <v>237</v>
      </c>
      <c r="G187" s="194" t="s">
        <v>231</v>
      </c>
      <c r="H187" s="195">
        <v>22</v>
      </c>
      <c r="I187" s="196"/>
      <c r="J187" s="197">
        <f>ROUND(I187*H187,2)</f>
        <v>0</v>
      </c>
      <c r="K187" s="193" t="s">
        <v>139</v>
      </c>
      <c r="L187" s="39"/>
      <c r="M187" s="198" t="s">
        <v>1</v>
      </c>
      <c r="N187" s="199" t="s">
        <v>40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140</v>
      </c>
      <c r="AT187" s="202" t="s">
        <v>135</v>
      </c>
      <c r="AU187" s="202" t="s">
        <v>85</v>
      </c>
      <c r="AY187" s="17" t="s">
        <v>132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83</v>
      </c>
      <c r="BK187" s="203">
        <f>ROUND(I187*H187,2)</f>
        <v>0</v>
      </c>
      <c r="BL187" s="17" t="s">
        <v>140</v>
      </c>
      <c r="BM187" s="202" t="s">
        <v>353</v>
      </c>
    </row>
    <row r="188" spans="1:65" s="13" customFormat="1">
      <c r="B188" s="204"/>
      <c r="C188" s="205"/>
      <c r="D188" s="206" t="s">
        <v>142</v>
      </c>
      <c r="E188" s="207" t="s">
        <v>1</v>
      </c>
      <c r="F188" s="208" t="s">
        <v>266</v>
      </c>
      <c r="G188" s="205"/>
      <c r="H188" s="209">
        <v>22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142</v>
      </c>
      <c r="AU188" s="215" t="s">
        <v>85</v>
      </c>
      <c r="AV188" s="13" t="s">
        <v>85</v>
      </c>
      <c r="AW188" s="13" t="s">
        <v>31</v>
      </c>
      <c r="AX188" s="13" t="s">
        <v>75</v>
      </c>
      <c r="AY188" s="215" t="s">
        <v>132</v>
      </c>
    </row>
    <row r="189" spans="1:65" s="14" customFormat="1">
      <c r="B189" s="216"/>
      <c r="C189" s="217"/>
      <c r="D189" s="206" t="s">
        <v>142</v>
      </c>
      <c r="E189" s="218" t="s">
        <v>1</v>
      </c>
      <c r="F189" s="219" t="s">
        <v>149</v>
      </c>
      <c r="G189" s="217"/>
      <c r="H189" s="220">
        <v>22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142</v>
      </c>
      <c r="AU189" s="226" t="s">
        <v>85</v>
      </c>
      <c r="AV189" s="14" t="s">
        <v>140</v>
      </c>
      <c r="AW189" s="14" t="s">
        <v>31</v>
      </c>
      <c r="AX189" s="14" t="s">
        <v>83</v>
      </c>
      <c r="AY189" s="226" t="s">
        <v>132</v>
      </c>
    </row>
    <row r="190" spans="1:65" s="2" customFormat="1" ht="101.25" customHeight="1">
      <c r="A190" s="34"/>
      <c r="B190" s="35"/>
      <c r="C190" s="191" t="s">
        <v>240</v>
      </c>
      <c r="D190" s="191" t="s">
        <v>135</v>
      </c>
      <c r="E190" s="192" t="s">
        <v>241</v>
      </c>
      <c r="F190" s="193" t="s">
        <v>242</v>
      </c>
      <c r="G190" s="194" t="s">
        <v>203</v>
      </c>
      <c r="H190" s="195">
        <v>7200</v>
      </c>
      <c r="I190" s="196"/>
      <c r="J190" s="197">
        <f>ROUND(I190*H190,2)</f>
        <v>0</v>
      </c>
      <c r="K190" s="193" t="s">
        <v>139</v>
      </c>
      <c r="L190" s="39"/>
      <c r="M190" s="198" t="s">
        <v>1</v>
      </c>
      <c r="N190" s="199" t="s">
        <v>40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140</v>
      </c>
      <c r="AT190" s="202" t="s">
        <v>135</v>
      </c>
      <c r="AU190" s="202" t="s">
        <v>85</v>
      </c>
      <c r="AY190" s="17" t="s">
        <v>132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83</v>
      </c>
      <c r="BK190" s="203">
        <f>ROUND(I190*H190,2)</f>
        <v>0</v>
      </c>
      <c r="BL190" s="17" t="s">
        <v>140</v>
      </c>
      <c r="BM190" s="202" t="s">
        <v>354</v>
      </c>
    </row>
    <row r="191" spans="1:65" s="13" customFormat="1">
      <c r="B191" s="204"/>
      <c r="C191" s="205"/>
      <c r="D191" s="206" t="s">
        <v>142</v>
      </c>
      <c r="E191" s="207" t="s">
        <v>1</v>
      </c>
      <c r="F191" s="208" t="s">
        <v>344</v>
      </c>
      <c r="G191" s="205"/>
      <c r="H191" s="209">
        <v>7200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142</v>
      </c>
      <c r="AU191" s="215" t="s">
        <v>85</v>
      </c>
      <c r="AV191" s="13" t="s">
        <v>85</v>
      </c>
      <c r="AW191" s="13" t="s">
        <v>31</v>
      </c>
      <c r="AX191" s="13" t="s">
        <v>75</v>
      </c>
      <c r="AY191" s="215" t="s">
        <v>132</v>
      </c>
    </row>
    <row r="192" spans="1:65" s="14" customFormat="1">
      <c r="B192" s="216"/>
      <c r="C192" s="217"/>
      <c r="D192" s="206" t="s">
        <v>142</v>
      </c>
      <c r="E192" s="218" t="s">
        <v>1</v>
      </c>
      <c r="F192" s="219" t="s">
        <v>149</v>
      </c>
      <c r="G192" s="217"/>
      <c r="H192" s="220">
        <v>7200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142</v>
      </c>
      <c r="AU192" s="226" t="s">
        <v>85</v>
      </c>
      <c r="AV192" s="14" t="s">
        <v>140</v>
      </c>
      <c r="AW192" s="14" t="s">
        <v>31</v>
      </c>
      <c r="AX192" s="14" t="s">
        <v>83</v>
      </c>
      <c r="AY192" s="226" t="s">
        <v>132</v>
      </c>
    </row>
    <row r="193" spans="1:65" s="2" customFormat="1" ht="60">
      <c r="A193" s="34"/>
      <c r="B193" s="35"/>
      <c r="C193" s="191" t="s">
        <v>245</v>
      </c>
      <c r="D193" s="191" t="s">
        <v>135</v>
      </c>
      <c r="E193" s="192" t="s">
        <v>355</v>
      </c>
      <c r="F193" s="193" t="s">
        <v>356</v>
      </c>
      <c r="G193" s="194" t="s">
        <v>174</v>
      </c>
      <c r="H193" s="195">
        <v>712</v>
      </c>
      <c r="I193" s="196"/>
      <c r="J193" s="197">
        <f>ROUND(I193*H193,2)</f>
        <v>0</v>
      </c>
      <c r="K193" s="193" t="s">
        <v>139</v>
      </c>
      <c r="L193" s="39"/>
      <c r="M193" s="198" t="s">
        <v>1</v>
      </c>
      <c r="N193" s="199" t="s">
        <v>40</v>
      </c>
      <c r="O193" s="7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140</v>
      </c>
      <c r="AT193" s="202" t="s">
        <v>135</v>
      </c>
      <c r="AU193" s="202" t="s">
        <v>85</v>
      </c>
      <c r="AY193" s="17" t="s">
        <v>132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83</v>
      </c>
      <c r="BK193" s="203">
        <f>ROUND(I193*H193,2)</f>
        <v>0</v>
      </c>
      <c r="BL193" s="17" t="s">
        <v>140</v>
      </c>
      <c r="BM193" s="202" t="s">
        <v>357</v>
      </c>
    </row>
    <row r="194" spans="1:65" s="13" customFormat="1">
      <c r="B194" s="204"/>
      <c r="C194" s="205"/>
      <c r="D194" s="206" t="s">
        <v>142</v>
      </c>
      <c r="E194" s="207" t="s">
        <v>1</v>
      </c>
      <c r="F194" s="208" t="s">
        <v>358</v>
      </c>
      <c r="G194" s="205"/>
      <c r="H194" s="209">
        <v>83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142</v>
      </c>
      <c r="AU194" s="215" t="s">
        <v>85</v>
      </c>
      <c r="AV194" s="13" t="s">
        <v>85</v>
      </c>
      <c r="AW194" s="13" t="s">
        <v>31</v>
      </c>
      <c r="AX194" s="13" t="s">
        <v>75</v>
      </c>
      <c r="AY194" s="215" t="s">
        <v>132</v>
      </c>
    </row>
    <row r="195" spans="1:65" s="13" customFormat="1">
      <c r="B195" s="204"/>
      <c r="C195" s="205"/>
      <c r="D195" s="206" t="s">
        <v>142</v>
      </c>
      <c r="E195" s="207" t="s">
        <v>1</v>
      </c>
      <c r="F195" s="208" t="s">
        <v>359</v>
      </c>
      <c r="G195" s="205"/>
      <c r="H195" s="209">
        <v>130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142</v>
      </c>
      <c r="AU195" s="215" t="s">
        <v>85</v>
      </c>
      <c r="AV195" s="13" t="s">
        <v>85</v>
      </c>
      <c r="AW195" s="13" t="s">
        <v>31</v>
      </c>
      <c r="AX195" s="13" t="s">
        <v>75</v>
      </c>
      <c r="AY195" s="215" t="s">
        <v>132</v>
      </c>
    </row>
    <row r="196" spans="1:65" s="13" customFormat="1">
      <c r="B196" s="204"/>
      <c r="C196" s="205"/>
      <c r="D196" s="206" t="s">
        <v>142</v>
      </c>
      <c r="E196" s="207" t="s">
        <v>1</v>
      </c>
      <c r="F196" s="208" t="s">
        <v>360</v>
      </c>
      <c r="G196" s="205"/>
      <c r="H196" s="209">
        <v>191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142</v>
      </c>
      <c r="AU196" s="215" t="s">
        <v>85</v>
      </c>
      <c r="AV196" s="13" t="s">
        <v>85</v>
      </c>
      <c r="AW196" s="13" t="s">
        <v>31</v>
      </c>
      <c r="AX196" s="13" t="s">
        <v>75</v>
      </c>
      <c r="AY196" s="215" t="s">
        <v>132</v>
      </c>
    </row>
    <row r="197" spans="1:65" s="13" customFormat="1">
      <c r="B197" s="204"/>
      <c r="C197" s="205"/>
      <c r="D197" s="206" t="s">
        <v>142</v>
      </c>
      <c r="E197" s="207" t="s">
        <v>1</v>
      </c>
      <c r="F197" s="208" t="s">
        <v>361</v>
      </c>
      <c r="G197" s="205"/>
      <c r="H197" s="209">
        <v>308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142</v>
      </c>
      <c r="AU197" s="215" t="s">
        <v>85</v>
      </c>
      <c r="AV197" s="13" t="s">
        <v>85</v>
      </c>
      <c r="AW197" s="13" t="s">
        <v>31</v>
      </c>
      <c r="AX197" s="13" t="s">
        <v>75</v>
      </c>
      <c r="AY197" s="215" t="s">
        <v>132</v>
      </c>
    </row>
    <row r="198" spans="1:65" s="14" customFormat="1">
      <c r="B198" s="216"/>
      <c r="C198" s="217"/>
      <c r="D198" s="206" t="s">
        <v>142</v>
      </c>
      <c r="E198" s="218" t="s">
        <v>1</v>
      </c>
      <c r="F198" s="219" t="s">
        <v>149</v>
      </c>
      <c r="G198" s="217"/>
      <c r="H198" s="220">
        <v>712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142</v>
      </c>
      <c r="AU198" s="226" t="s">
        <v>85</v>
      </c>
      <c r="AV198" s="14" t="s">
        <v>140</v>
      </c>
      <c r="AW198" s="14" t="s">
        <v>31</v>
      </c>
      <c r="AX198" s="14" t="s">
        <v>83</v>
      </c>
      <c r="AY198" s="226" t="s">
        <v>132</v>
      </c>
    </row>
    <row r="199" spans="1:65" s="2" customFormat="1" ht="16.5" customHeight="1">
      <c r="A199" s="34"/>
      <c r="B199" s="35"/>
      <c r="C199" s="227" t="s">
        <v>257</v>
      </c>
      <c r="D199" s="227" t="s">
        <v>164</v>
      </c>
      <c r="E199" s="228" t="s">
        <v>362</v>
      </c>
      <c r="F199" s="229" t="s">
        <v>363</v>
      </c>
      <c r="G199" s="230" t="s">
        <v>174</v>
      </c>
      <c r="H199" s="231">
        <v>712</v>
      </c>
      <c r="I199" s="232"/>
      <c r="J199" s="233">
        <f>ROUND(I199*H199,2)</f>
        <v>0</v>
      </c>
      <c r="K199" s="229" t="s">
        <v>139</v>
      </c>
      <c r="L199" s="234"/>
      <c r="M199" s="235" t="s">
        <v>1</v>
      </c>
      <c r="N199" s="236" t="s">
        <v>40</v>
      </c>
      <c r="O199" s="71"/>
      <c r="P199" s="200">
        <f>O199*H199</f>
        <v>0</v>
      </c>
      <c r="Q199" s="200">
        <v>1.004E-2</v>
      </c>
      <c r="R199" s="200">
        <f>Q199*H199</f>
        <v>7.1484800000000002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168</v>
      </c>
      <c r="AT199" s="202" t="s">
        <v>164</v>
      </c>
      <c r="AU199" s="202" t="s">
        <v>85</v>
      </c>
      <c r="AY199" s="17" t="s">
        <v>132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83</v>
      </c>
      <c r="BK199" s="203">
        <f>ROUND(I199*H199,2)</f>
        <v>0</v>
      </c>
      <c r="BL199" s="17" t="s">
        <v>140</v>
      </c>
      <c r="BM199" s="202" t="s">
        <v>364</v>
      </c>
    </row>
    <row r="200" spans="1:65" s="13" customFormat="1">
      <c r="B200" s="204"/>
      <c r="C200" s="205"/>
      <c r="D200" s="206" t="s">
        <v>142</v>
      </c>
      <c r="E200" s="207" t="s">
        <v>1</v>
      </c>
      <c r="F200" s="208" t="s">
        <v>365</v>
      </c>
      <c r="G200" s="205"/>
      <c r="H200" s="209">
        <v>712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142</v>
      </c>
      <c r="AU200" s="215" t="s">
        <v>85</v>
      </c>
      <c r="AV200" s="13" t="s">
        <v>85</v>
      </c>
      <c r="AW200" s="13" t="s">
        <v>31</v>
      </c>
      <c r="AX200" s="13" t="s">
        <v>75</v>
      </c>
      <c r="AY200" s="215" t="s">
        <v>132</v>
      </c>
    </row>
    <row r="201" spans="1:65" s="14" customFormat="1">
      <c r="B201" s="216"/>
      <c r="C201" s="217"/>
      <c r="D201" s="206" t="s">
        <v>142</v>
      </c>
      <c r="E201" s="218" t="s">
        <v>1</v>
      </c>
      <c r="F201" s="219" t="s">
        <v>149</v>
      </c>
      <c r="G201" s="217"/>
      <c r="H201" s="220">
        <v>712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142</v>
      </c>
      <c r="AU201" s="226" t="s">
        <v>85</v>
      </c>
      <c r="AV201" s="14" t="s">
        <v>140</v>
      </c>
      <c r="AW201" s="14" t="s">
        <v>31</v>
      </c>
      <c r="AX201" s="14" t="s">
        <v>83</v>
      </c>
      <c r="AY201" s="226" t="s">
        <v>132</v>
      </c>
    </row>
    <row r="202" spans="1:65" s="2" customFormat="1" ht="78" customHeight="1">
      <c r="A202" s="34"/>
      <c r="B202" s="35"/>
      <c r="C202" s="191" t="s">
        <v>7</v>
      </c>
      <c r="D202" s="191" t="s">
        <v>135</v>
      </c>
      <c r="E202" s="192" t="s">
        <v>246</v>
      </c>
      <c r="F202" s="193" t="s">
        <v>247</v>
      </c>
      <c r="G202" s="194" t="s">
        <v>152</v>
      </c>
      <c r="H202" s="195">
        <v>2786</v>
      </c>
      <c r="I202" s="196"/>
      <c r="J202" s="197">
        <f>ROUND(I202*H202,2)</f>
        <v>0</v>
      </c>
      <c r="K202" s="193" t="s">
        <v>139</v>
      </c>
      <c r="L202" s="39"/>
      <c r="M202" s="198" t="s">
        <v>1</v>
      </c>
      <c r="N202" s="199" t="s">
        <v>40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140</v>
      </c>
      <c r="AT202" s="202" t="s">
        <v>135</v>
      </c>
      <c r="AU202" s="202" t="s">
        <v>85</v>
      </c>
      <c r="AY202" s="17" t="s">
        <v>132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83</v>
      </c>
      <c r="BK202" s="203">
        <f>ROUND(I202*H202,2)</f>
        <v>0</v>
      </c>
      <c r="BL202" s="17" t="s">
        <v>140</v>
      </c>
      <c r="BM202" s="202" t="s">
        <v>366</v>
      </c>
    </row>
    <row r="203" spans="1:65" s="13" customFormat="1">
      <c r="B203" s="204"/>
      <c r="C203" s="205"/>
      <c r="D203" s="206" t="s">
        <v>142</v>
      </c>
      <c r="E203" s="207" t="s">
        <v>1</v>
      </c>
      <c r="F203" s="208" t="s">
        <v>367</v>
      </c>
      <c r="G203" s="205"/>
      <c r="H203" s="209">
        <v>52.5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142</v>
      </c>
      <c r="AU203" s="215" t="s">
        <v>85</v>
      </c>
      <c r="AV203" s="13" t="s">
        <v>85</v>
      </c>
      <c r="AW203" s="13" t="s">
        <v>31</v>
      </c>
      <c r="AX203" s="13" t="s">
        <v>75</v>
      </c>
      <c r="AY203" s="215" t="s">
        <v>132</v>
      </c>
    </row>
    <row r="204" spans="1:65" s="13" customFormat="1">
      <c r="B204" s="204"/>
      <c r="C204" s="205"/>
      <c r="D204" s="206" t="s">
        <v>142</v>
      </c>
      <c r="E204" s="207" t="s">
        <v>1</v>
      </c>
      <c r="F204" s="208" t="s">
        <v>368</v>
      </c>
      <c r="G204" s="205"/>
      <c r="H204" s="209">
        <v>322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142</v>
      </c>
      <c r="AU204" s="215" t="s">
        <v>85</v>
      </c>
      <c r="AV204" s="13" t="s">
        <v>85</v>
      </c>
      <c r="AW204" s="13" t="s">
        <v>31</v>
      </c>
      <c r="AX204" s="13" t="s">
        <v>75</v>
      </c>
      <c r="AY204" s="215" t="s">
        <v>132</v>
      </c>
    </row>
    <row r="205" spans="1:65" s="13" customFormat="1">
      <c r="B205" s="204"/>
      <c r="C205" s="205"/>
      <c r="D205" s="206" t="s">
        <v>142</v>
      </c>
      <c r="E205" s="207" t="s">
        <v>1</v>
      </c>
      <c r="F205" s="208" t="s">
        <v>369</v>
      </c>
      <c r="G205" s="205"/>
      <c r="H205" s="209">
        <v>420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142</v>
      </c>
      <c r="AU205" s="215" t="s">
        <v>85</v>
      </c>
      <c r="AV205" s="13" t="s">
        <v>85</v>
      </c>
      <c r="AW205" s="13" t="s">
        <v>31</v>
      </c>
      <c r="AX205" s="13" t="s">
        <v>75</v>
      </c>
      <c r="AY205" s="215" t="s">
        <v>132</v>
      </c>
    </row>
    <row r="206" spans="1:65" s="13" customFormat="1">
      <c r="B206" s="204"/>
      <c r="C206" s="205"/>
      <c r="D206" s="206" t="s">
        <v>142</v>
      </c>
      <c r="E206" s="207" t="s">
        <v>1</v>
      </c>
      <c r="F206" s="208" t="s">
        <v>370</v>
      </c>
      <c r="G206" s="205"/>
      <c r="H206" s="209">
        <v>231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142</v>
      </c>
      <c r="AU206" s="215" t="s">
        <v>85</v>
      </c>
      <c r="AV206" s="13" t="s">
        <v>85</v>
      </c>
      <c r="AW206" s="13" t="s">
        <v>31</v>
      </c>
      <c r="AX206" s="13" t="s">
        <v>75</v>
      </c>
      <c r="AY206" s="215" t="s">
        <v>132</v>
      </c>
    </row>
    <row r="207" spans="1:65" s="13" customFormat="1">
      <c r="B207" s="204"/>
      <c r="C207" s="205"/>
      <c r="D207" s="206" t="s">
        <v>142</v>
      </c>
      <c r="E207" s="207" t="s">
        <v>1</v>
      </c>
      <c r="F207" s="208" t="s">
        <v>371</v>
      </c>
      <c r="G207" s="205"/>
      <c r="H207" s="209">
        <v>80.5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142</v>
      </c>
      <c r="AU207" s="215" t="s">
        <v>85</v>
      </c>
      <c r="AV207" s="13" t="s">
        <v>85</v>
      </c>
      <c r="AW207" s="13" t="s">
        <v>31</v>
      </c>
      <c r="AX207" s="13" t="s">
        <v>75</v>
      </c>
      <c r="AY207" s="215" t="s">
        <v>132</v>
      </c>
    </row>
    <row r="208" spans="1:65" s="13" customFormat="1">
      <c r="B208" s="204"/>
      <c r="C208" s="205"/>
      <c r="D208" s="206" t="s">
        <v>142</v>
      </c>
      <c r="E208" s="207" t="s">
        <v>1</v>
      </c>
      <c r="F208" s="208" t="s">
        <v>372</v>
      </c>
      <c r="G208" s="205"/>
      <c r="H208" s="209">
        <v>196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142</v>
      </c>
      <c r="AU208" s="215" t="s">
        <v>85</v>
      </c>
      <c r="AV208" s="13" t="s">
        <v>85</v>
      </c>
      <c r="AW208" s="13" t="s">
        <v>31</v>
      </c>
      <c r="AX208" s="13" t="s">
        <v>75</v>
      </c>
      <c r="AY208" s="215" t="s">
        <v>132</v>
      </c>
    </row>
    <row r="209" spans="1:65" s="13" customFormat="1">
      <c r="B209" s="204"/>
      <c r="C209" s="205"/>
      <c r="D209" s="206" t="s">
        <v>142</v>
      </c>
      <c r="E209" s="207" t="s">
        <v>1</v>
      </c>
      <c r="F209" s="208" t="s">
        <v>373</v>
      </c>
      <c r="G209" s="205"/>
      <c r="H209" s="209">
        <v>35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142</v>
      </c>
      <c r="AU209" s="215" t="s">
        <v>85</v>
      </c>
      <c r="AV209" s="13" t="s">
        <v>85</v>
      </c>
      <c r="AW209" s="13" t="s">
        <v>31</v>
      </c>
      <c r="AX209" s="13" t="s">
        <v>75</v>
      </c>
      <c r="AY209" s="215" t="s">
        <v>132</v>
      </c>
    </row>
    <row r="210" spans="1:65" s="13" customFormat="1">
      <c r="B210" s="204"/>
      <c r="C210" s="205"/>
      <c r="D210" s="206" t="s">
        <v>142</v>
      </c>
      <c r="E210" s="207" t="s">
        <v>1</v>
      </c>
      <c r="F210" s="208" t="s">
        <v>374</v>
      </c>
      <c r="G210" s="205"/>
      <c r="H210" s="209">
        <v>133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142</v>
      </c>
      <c r="AU210" s="215" t="s">
        <v>85</v>
      </c>
      <c r="AV210" s="13" t="s">
        <v>85</v>
      </c>
      <c r="AW210" s="13" t="s">
        <v>31</v>
      </c>
      <c r="AX210" s="13" t="s">
        <v>75</v>
      </c>
      <c r="AY210" s="215" t="s">
        <v>132</v>
      </c>
    </row>
    <row r="211" spans="1:65" s="13" customFormat="1">
      <c r="B211" s="204"/>
      <c r="C211" s="205"/>
      <c r="D211" s="206" t="s">
        <v>142</v>
      </c>
      <c r="E211" s="207" t="s">
        <v>1</v>
      </c>
      <c r="F211" s="208" t="s">
        <v>375</v>
      </c>
      <c r="G211" s="205"/>
      <c r="H211" s="209">
        <v>192.5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142</v>
      </c>
      <c r="AU211" s="215" t="s">
        <v>85</v>
      </c>
      <c r="AV211" s="13" t="s">
        <v>85</v>
      </c>
      <c r="AW211" s="13" t="s">
        <v>31</v>
      </c>
      <c r="AX211" s="13" t="s">
        <v>75</v>
      </c>
      <c r="AY211" s="215" t="s">
        <v>132</v>
      </c>
    </row>
    <row r="212" spans="1:65" s="13" customFormat="1">
      <c r="B212" s="204"/>
      <c r="C212" s="205"/>
      <c r="D212" s="206" t="s">
        <v>142</v>
      </c>
      <c r="E212" s="207" t="s">
        <v>1</v>
      </c>
      <c r="F212" s="208" t="s">
        <v>376</v>
      </c>
      <c r="G212" s="205"/>
      <c r="H212" s="209">
        <v>434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142</v>
      </c>
      <c r="AU212" s="215" t="s">
        <v>85</v>
      </c>
      <c r="AV212" s="13" t="s">
        <v>85</v>
      </c>
      <c r="AW212" s="13" t="s">
        <v>31</v>
      </c>
      <c r="AX212" s="13" t="s">
        <v>75</v>
      </c>
      <c r="AY212" s="215" t="s">
        <v>132</v>
      </c>
    </row>
    <row r="213" spans="1:65" s="13" customFormat="1">
      <c r="B213" s="204"/>
      <c r="C213" s="205"/>
      <c r="D213" s="206" t="s">
        <v>142</v>
      </c>
      <c r="E213" s="207" t="s">
        <v>1</v>
      </c>
      <c r="F213" s="208" t="s">
        <v>377</v>
      </c>
      <c r="G213" s="205"/>
      <c r="H213" s="209">
        <v>49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142</v>
      </c>
      <c r="AU213" s="215" t="s">
        <v>85</v>
      </c>
      <c r="AV213" s="13" t="s">
        <v>85</v>
      </c>
      <c r="AW213" s="13" t="s">
        <v>31</v>
      </c>
      <c r="AX213" s="13" t="s">
        <v>75</v>
      </c>
      <c r="AY213" s="215" t="s">
        <v>132</v>
      </c>
    </row>
    <row r="214" spans="1:65" s="13" customFormat="1">
      <c r="B214" s="204"/>
      <c r="C214" s="205"/>
      <c r="D214" s="206" t="s">
        <v>142</v>
      </c>
      <c r="E214" s="207" t="s">
        <v>1</v>
      </c>
      <c r="F214" s="208" t="s">
        <v>378</v>
      </c>
      <c r="G214" s="205"/>
      <c r="H214" s="209">
        <v>80.5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142</v>
      </c>
      <c r="AU214" s="215" t="s">
        <v>85</v>
      </c>
      <c r="AV214" s="13" t="s">
        <v>85</v>
      </c>
      <c r="AW214" s="13" t="s">
        <v>31</v>
      </c>
      <c r="AX214" s="13" t="s">
        <v>75</v>
      </c>
      <c r="AY214" s="215" t="s">
        <v>132</v>
      </c>
    </row>
    <row r="215" spans="1:65" s="13" customFormat="1">
      <c r="B215" s="204"/>
      <c r="C215" s="205"/>
      <c r="D215" s="206" t="s">
        <v>142</v>
      </c>
      <c r="E215" s="207" t="s">
        <v>1</v>
      </c>
      <c r="F215" s="208" t="s">
        <v>379</v>
      </c>
      <c r="G215" s="205"/>
      <c r="H215" s="209">
        <v>427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142</v>
      </c>
      <c r="AU215" s="215" t="s">
        <v>85</v>
      </c>
      <c r="AV215" s="13" t="s">
        <v>85</v>
      </c>
      <c r="AW215" s="13" t="s">
        <v>31</v>
      </c>
      <c r="AX215" s="13" t="s">
        <v>75</v>
      </c>
      <c r="AY215" s="215" t="s">
        <v>132</v>
      </c>
    </row>
    <row r="216" spans="1:65" s="13" customFormat="1">
      <c r="B216" s="204"/>
      <c r="C216" s="205"/>
      <c r="D216" s="206" t="s">
        <v>142</v>
      </c>
      <c r="E216" s="207" t="s">
        <v>1</v>
      </c>
      <c r="F216" s="208" t="s">
        <v>380</v>
      </c>
      <c r="G216" s="205"/>
      <c r="H216" s="209">
        <v>84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142</v>
      </c>
      <c r="AU216" s="215" t="s">
        <v>85</v>
      </c>
      <c r="AV216" s="13" t="s">
        <v>85</v>
      </c>
      <c r="AW216" s="13" t="s">
        <v>31</v>
      </c>
      <c r="AX216" s="13" t="s">
        <v>75</v>
      </c>
      <c r="AY216" s="215" t="s">
        <v>132</v>
      </c>
    </row>
    <row r="217" spans="1:65" s="13" customFormat="1">
      <c r="B217" s="204"/>
      <c r="C217" s="205"/>
      <c r="D217" s="206" t="s">
        <v>142</v>
      </c>
      <c r="E217" s="207" t="s">
        <v>1</v>
      </c>
      <c r="F217" s="208" t="s">
        <v>381</v>
      </c>
      <c r="G217" s="205"/>
      <c r="H217" s="209">
        <v>49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142</v>
      </c>
      <c r="AU217" s="215" t="s">
        <v>85</v>
      </c>
      <c r="AV217" s="13" t="s">
        <v>85</v>
      </c>
      <c r="AW217" s="13" t="s">
        <v>31</v>
      </c>
      <c r="AX217" s="13" t="s">
        <v>75</v>
      </c>
      <c r="AY217" s="215" t="s">
        <v>132</v>
      </c>
    </row>
    <row r="218" spans="1:65" s="14" customFormat="1">
      <c r="B218" s="216"/>
      <c r="C218" s="217"/>
      <c r="D218" s="206" t="s">
        <v>142</v>
      </c>
      <c r="E218" s="218" t="s">
        <v>1</v>
      </c>
      <c r="F218" s="219" t="s">
        <v>149</v>
      </c>
      <c r="G218" s="217"/>
      <c r="H218" s="220">
        <v>2786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142</v>
      </c>
      <c r="AU218" s="226" t="s">
        <v>85</v>
      </c>
      <c r="AV218" s="14" t="s">
        <v>140</v>
      </c>
      <c r="AW218" s="14" t="s">
        <v>31</v>
      </c>
      <c r="AX218" s="14" t="s">
        <v>83</v>
      </c>
      <c r="AY218" s="226" t="s">
        <v>132</v>
      </c>
    </row>
    <row r="219" spans="1:65" s="2" customFormat="1" ht="55.5" customHeight="1">
      <c r="A219" s="34"/>
      <c r="B219" s="35"/>
      <c r="C219" s="191" t="s">
        <v>266</v>
      </c>
      <c r="D219" s="191" t="s">
        <v>135</v>
      </c>
      <c r="E219" s="192" t="s">
        <v>258</v>
      </c>
      <c r="F219" s="193" t="s">
        <v>259</v>
      </c>
      <c r="G219" s="194" t="s">
        <v>138</v>
      </c>
      <c r="H219" s="195">
        <v>1800</v>
      </c>
      <c r="I219" s="196"/>
      <c r="J219" s="197">
        <f>ROUND(I219*H219,2)</f>
        <v>0</v>
      </c>
      <c r="K219" s="193" t="s">
        <v>139</v>
      </c>
      <c r="L219" s="39"/>
      <c r="M219" s="198" t="s">
        <v>1</v>
      </c>
      <c r="N219" s="199" t="s">
        <v>40</v>
      </c>
      <c r="O219" s="7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2" t="s">
        <v>140</v>
      </c>
      <c r="AT219" s="202" t="s">
        <v>135</v>
      </c>
      <c r="AU219" s="202" t="s">
        <v>85</v>
      </c>
      <c r="AY219" s="17" t="s">
        <v>132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7" t="s">
        <v>83</v>
      </c>
      <c r="BK219" s="203">
        <f>ROUND(I219*H219,2)</f>
        <v>0</v>
      </c>
      <c r="BL219" s="17" t="s">
        <v>140</v>
      </c>
      <c r="BM219" s="202" t="s">
        <v>382</v>
      </c>
    </row>
    <row r="220" spans="1:65" s="13" customFormat="1">
      <c r="B220" s="204"/>
      <c r="C220" s="205"/>
      <c r="D220" s="206" t="s">
        <v>142</v>
      </c>
      <c r="E220" s="207" t="s">
        <v>1</v>
      </c>
      <c r="F220" s="208" t="s">
        <v>261</v>
      </c>
      <c r="G220" s="205"/>
      <c r="H220" s="209">
        <v>1800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142</v>
      </c>
      <c r="AU220" s="215" t="s">
        <v>85</v>
      </c>
      <c r="AV220" s="13" t="s">
        <v>85</v>
      </c>
      <c r="AW220" s="13" t="s">
        <v>31</v>
      </c>
      <c r="AX220" s="13" t="s">
        <v>75</v>
      </c>
      <c r="AY220" s="215" t="s">
        <v>132</v>
      </c>
    </row>
    <row r="221" spans="1:65" s="14" customFormat="1">
      <c r="B221" s="216"/>
      <c r="C221" s="217"/>
      <c r="D221" s="206" t="s">
        <v>142</v>
      </c>
      <c r="E221" s="218" t="s">
        <v>1</v>
      </c>
      <c r="F221" s="219" t="s">
        <v>149</v>
      </c>
      <c r="G221" s="217"/>
      <c r="H221" s="220">
        <v>1800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142</v>
      </c>
      <c r="AU221" s="226" t="s">
        <v>85</v>
      </c>
      <c r="AV221" s="14" t="s">
        <v>140</v>
      </c>
      <c r="AW221" s="14" t="s">
        <v>31</v>
      </c>
      <c r="AX221" s="14" t="s">
        <v>83</v>
      </c>
      <c r="AY221" s="226" t="s">
        <v>132</v>
      </c>
    </row>
    <row r="222" spans="1:65" s="2" customFormat="1" ht="36">
      <c r="A222" s="34"/>
      <c r="B222" s="35"/>
      <c r="C222" s="191" t="s">
        <v>273</v>
      </c>
      <c r="D222" s="191" t="s">
        <v>135</v>
      </c>
      <c r="E222" s="192" t="s">
        <v>383</v>
      </c>
      <c r="F222" s="193" t="s">
        <v>384</v>
      </c>
      <c r="G222" s="194" t="s">
        <v>167</v>
      </c>
      <c r="H222" s="195">
        <v>358.5</v>
      </c>
      <c r="I222" s="196"/>
      <c r="J222" s="197">
        <f>ROUND(I222*H222,2)</f>
        <v>0</v>
      </c>
      <c r="K222" s="193" t="s">
        <v>139</v>
      </c>
      <c r="L222" s="39"/>
      <c r="M222" s="198" t="s">
        <v>1</v>
      </c>
      <c r="N222" s="199" t="s">
        <v>40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140</v>
      </c>
      <c r="AT222" s="202" t="s">
        <v>135</v>
      </c>
      <c r="AU222" s="202" t="s">
        <v>85</v>
      </c>
      <c r="AY222" s="17" t="s">
        <v>132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83</v>
      </c>
      <c r="BK222" s="203">
        <f>ROUND(I222*H222,2)</f>
        <v>0</v>
      </c>
      <c r="BL222" s="17" t="s">
        <v>140</v>
      </c>
      <c r="BM222" s="202" t="s">
        <v>385</v>
      </c>
    </row>
    <row r="223" spans="1:65" s="13" customFormat="1">
      <c r="B223" s="204"/>
      <c r="C223" s="205"/>
      <c r="D223" s="206" t="s">
        <v>142</v>
      </c>
      <c r="E223" s="207" t="s">
        <v>1</v>
      </c>
      <c r="F223" s="208" t="s">
        <v>386</v>
      </c>
      <c r="G223" s="205"/>
      <c r="H223" s="209">
        <v>358.5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142</v>
      </c>
      <c r="AU223" s="215" t="s">
        <v>85</v>
      </c>
      <c r="AV223" s="13" t="s">
        <v>85</v>
      </c>
      <c r="AW223" s="13" t="s">
        <v>31</v>
      </c>
      <c r="AX223" s="13" t="s">
        <v>75</v>
      </c>
      <c r="AY223" s="215" t="s">
        <v>132</v>
      </c>
    </row>
    <row r="224" spans="1:65" s="14" customFormat="1">
      <c r="B224" s="216"/>
      <c r="C224" s="217"/>
      <c r="D224" s="206" t="s">
        <v>142</v>
      </c>
      <c r="E224" s="218" t="s">
        <v>1</v>
      </c>
      <c r="F224" s="219" t="s">
        <v>149</v>
      </c>
      <c r="G224" s="217"/>
      <c r="H224" s="220">
        <v>358.5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142</v>
      </c>
      <c r="AU224" s="226" t="s">
        <v>85</v>
      </c>
      <c r="AV224" s="14" t="s">
        <v>140</v>
      </c>
      <c r="AW224" s="14" t="s">
        <v>31</v>
      </c>
      <c r="AX224" s="14" t="s">
        <v>83</v>
      </c>
      <c r="AY224" s="226" t="s">
        <v>132</v>
      </c>
    </row>
    <row r="225" spans="1:65" s="2" customFormat="1" ht="78" customHeight="1">
      <c r="A225" s="34"/>
      <c r="B225" s="35"/>
      <c r="C225" s="191" t="s">
        <v>277</v>
      </c>
      <c r="D225" s="191" t="s">
        <v>135</v>
      </c>
      <c r="E225" s="192" t="s">
        <v>262</v>
      </c>
      <c r="F225" s="193" t="s">
        <v>263</v>
      </c>
      <c r="G225" s="194" t="s">
        <v>167</v>
      </c>
      <c r="H225" s="195">
        <v>968.4</v>
      </c>
      <c r="I225" s="196"/>
      <c r="J225" s="197">
        <f>ROUND(I225*H225,2)</f>
        <v>0</v>
      </c>
      <c r="K225" s="193" t="s">
        <v>139</v>
      </c>
      <c r="L225" s="39"/>
      <c r="M225" s="198" t="s">
        <v>1</v>
      </c>
      <c r="N225" s="199" t="s">
        <v>40</v>
      </c>
      <c r="O225" s="7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2" t="s">
        <v>140</v>
      </c>
      <c r="AT225" s="202" t="s">
        <v>135</v>
      </c>
      <c r="AU225" s="202" t="s">
        <v>85</v>
      </c>
      <c r="AY225" s="17" t="s">
        <v>132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83</v>
      </c>
      <c r="BK225" s="203">
        <f>ROUND(I225*H225,2)</f>
        <v>0</v>
      </c>
      <c r="BL225" s="17" t="s">
        <v>140</v>
      </c>
      <c r="BM225" s="202" t="s">
        <v>387</v>
      </c>
    </row>
    <row r="226" spans="1:65" s="13" customFormat="1">
      <c r="B226" s="204"/>
      <c r="C226" s="205"/>
      <c r="D226" s="206" t="s">
        <v>142</v>
      </c>
      <c r="E226" s="207" t="s">
        <v>1</v>
      </c>
      <c r="F226" s="208" t="s">
        <v>388</v>
      </c>
      <c r="G226" s="205"/>
      <c r="H226" s="209">
        <v>968.4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142</v>
      </c>
      <c r="AU226" s="215" t="s">
        <v>85</v>
      </c>
      <c r="AV226" s="13" t="s">
        <v>85</v>
      </c>
      <c r="AW226" s="13" t="s">
        <v>31</v>
      </c>
      <c r="AX226" s="13" t="s">
        <v>75</v>
      </c>
      <c r="AY226" s="215" t="s">
        <v>132</v>
      </c>
    </row>
    <row r="227" spans="1:65" s="14" customFormat="1">
      <c r="B227" s="216"/>
      <c r="C227" s="217"/>
      <c r="D227" s="206" t="s">
        <v>142</v>
      </c>
      <c r="E227" s="218" t="s">
        <v>1</v>
      </c>
      <c r="F227" s="219" t="s">
        <v>149</v>
      </c>
      <c r="G227" s="217"/>
      <c r="H227" s="220">
        <v>968.4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142</v>
      </c>
      <c r="AU227" s="226" t="s">
        <v>85</v>
      </c>
      <c r="AV227" s="14" t="s">
        <v>140</v>
      </c>
      <c r="AW227" s="14" t="s">
        <v>31</v>
      </c>
      <c r="AX227" s="14" t="s">
        <v>83</v>
      </c>
      <c r="AY227" s="226" t="s">
        <v>132</v>
      </c>
    </row>
    <row r="228" spans="1:65" s="2" customFormat="1" ht="66.75" customHeight="1">
      <c r="A228" s="34"/>
      <c r="B228" s="35"/>
      <c r="C228" s="191" t="s">
        <v>282</v>
      </c>
      <c r="D228" s="191" t="s">
        <v>135</v>
      </c>
      <c r="E228" s="192" t="s">
        <v>267</v>
      </c>
      <c r="F228" s="193" t="s">
        <v>268</v>
      </c>
      <c r="G228" s="194" t="s">
        <v>167</v>
      </c>
      <c r="H228" s="195">
        <v>2225.808</v>
      </c>
      <c r="I228" s="196"/>
      <c r="J228" s="197">
        <f>ROUND(I228*H228,2)</f>
        <v>0</v>
      </c>
      <c r="K228" s="193" t="s">
        <v>139</v>
      </c>
      <c r="L228" s="39"/>
      <c r="M228" s="198" t="s">
        <v>1</v>
      </c>
      <c r="N228" s="199" t="s">
        <v>40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140</v>
      </c>
      <c r="AT228" s="202" t="s">
        <v>135</v>
      </c>
      <c r="AU228" s="202" t="s">
        <v>85</v>
      </c>
      <c r="AY228" s="17" t="s">
        <v>132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83</v>
      </c>
      <c r="BK228" s="203">
        <f>ROUND(I228*H228,2)</f>
        <v>0</v>
      </c>
      <c r="BL228" s="17" t="s">
        <v>140</v>
      </c>
      <c r="BM228" s="202" t="s">
        <v>389</v>
      </c>
    </row>
    <row r="229" spans="1:65" s="13" customFormat="1">
      <c r="B229" s="204"/>
      <c r="C229" s="205"/>
      <c r="D229" s="206" t="s">
        <v>142</v>
      </c>
      <c r="E229" s="207" t="s">
        <v>1</v>
      </c>
      <c r="F229" s="208" t="s">
        <v>390</v>
      </c>
      <c r="G229" s="205"/>
      <c r="H229" s="209">
        <v>2225.808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142</v>
      </c>
      <c r="AU229" s="215" t="s">
        <v>85</v>
      </c>
      <c r="AV229" s="13" t="s">
        <v>85</v>
      </c>
      <c r="AW229" s="13" t="s">
        <v>31</v>
      </c>
      <c r="AX229" s="13" t="s">
        <v>75</v>
      </c>
      <c r="AY229" s="215" t="s">
        <v>132</v>
      </c>
    </row>
    <row r="230" spans="1:65" s="14" customFormat="1">
      <c r="B230" s="216"/>
      <c r="C230" s="217"/>
      <c r="D230" s="206" t="s">
        <v>142</v>
      </c>
      <c r="E230" s="218" t="s">
        <v>1</v>
      </c>
      <c r="F230" s="219" t="s">
        <v>149</v>
      </c>
      <c r="G230" s="217"/>
      <c r="H230" s="220">
        <v>2225.808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142</v>
      </c>
      <c r="AU230" s="226" t="s">
        <v>85</v>
      </c>
      <c r="AV230" s="14" t="s">
        <v>140</v>
      </c>
      <c r="AW230" s="14" t="s">
        <v>31</v>
      </c>
      <c r="AX230" s="14" t="s">
        <v>83</v>
      </c>
      <c r="AY230" s="226" t="s">
        <v>132</v>
      </c>
    </row>
    <row r="231" spans="1:65" s="12" customFormat="1" ht="25.9" customHeight="1">
      <c r="B231" s="175"/>
      <c r="C231" s="176"/>
      <c r="D231" s="177" t="s">
        <v>74</v>
      </c>
      <c r="E231" s="178" t="s">
        <v>271</v>
      </c>
      <c r="F231" s="178" t="s">
        <v>272</v>
      </c>
      <c r="G231" s="176"/>
      <c r="H231" s="176"/>
      <c r="I231" s="179"/>
      <c r="J231" s="180">
        <f>BK231</f>
        <v>0</v>
      </c>
      <c r="K231" s="176"/>
      <c r="L231" s="181"/>
      <c r="M231" s="182"/>
      <c r="N231" s="183"/>
      <c r="O231" s="183"/>
      <c r="P231" s="184">
        <f>SUM(P232:P250)</f>
        <v>0</v>
      </c>
      <c r="Q231" s="183"/>
      <c r="R231" s="184">
        <f>SUM(R232:R250)</f>
        <v>0</v>
      </c>
      <c r="S231" s="183"/>
      <c r="T231" s="185">
        <f>SUM(T232:T250)</f>
        <v>0</v>
      </c>
      <c r="AR231" s="186" t="s">
        <v>140</v>
      </c>
      <c r="AT231" s="187" t="s">
        <v>74</v>
      </c>
      <c r="AU231" s="187" t="s">
        <v>75</v>
      </c>
      <c r="AY231" s="186" t="s">
        <v>132</v>
      </c>
      <c r="BK231" s="188">
        <f>SUM(BK232:BK250)</f>
        <v>0</v>
      </c>
    </row>
    <row r="232" spans="1:65" s="2" customFormat="1" ht="36">
      <c r="A232" s="34"/>
      <c r="B232" s="35"/>
      <c r="C232" s="191" t="s">
        <v>286</v>
      </c>
      <c r="D232" s="191" t="s">
        <v>135</v>
      </c>
      <c r="E232" s="192" t="s">
        <v>278</v>
      </c>
      <c r="F232" s="193" t="s">
        <v>279</v>
      </c>
      <c r="G232" s="194" t="s">
        <v>174</v>
      </c>
      <c r="H232" s="195">
        <v>6</v>
      </c>
      <c r="I232" s="196"/>
      <c r="J232" s="197">
        <f>ROUND(I232*H232,2)</f>
        <v>0</v>
      </c>
      <c r="K232" s="193" t="s">
        <v>139</v>
      </c>
      <c r="L232" s="39"/>
      <c r="M232" s="198" t="s">
        <v>1</v>
      </c>
      <c r="N232" s="199" t="s">
        <v>40</v>
      </c>
      <c r="O232" s="71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2" t="s">
        <v>280</v>
      </c>
      <c r="AT232" s="202" t="s">
        <v>135</v>
      </c>
      <c r="AU232" s="202" t="s">
        <v>83</v>
      </c>
      <c r="AY232" s="17" t="s">
        <v>132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7" t="s">
        <v>83</v>
      </c>
      <c r="BK232" s="203">
        <f>ROUND(I232*H232,2)</f>
        <v>0</v>
      </c>
      <c r="BL232" s="17" t="s">
        <v>280</v>
      </c>
      <c r="BM232" s="202" t="s">
        <v>391</v>
      </c>
    </row>
    <row r="233" spans="1:65" s="13" customFormat="1">
      <c r="B233" s="204"/>
      <c r="C233" s="205"/>
      <c r="D233" s="206" t="s">
        <v>142</v>
      </c>
      <c r="E233" s="207" t="s">
        <v>1</v>
      </c>
      <c r="F233" s="208" t="s">
        <v>171</v>
      </c>
      <c r="G233" s="205"/>
      <c r="H233" s="209">
        <v>6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142</v>
      </c>
      <c r="AU233" s="215" t="s">
        <v>83</v>
      </c>
      <c r="AV233" s="13" t="s">
        <v>85</v>
      </c>
      <c r="AW233" s="13" t="s">
        <v>31</v>
      </c>
      <c r="AX233" s="13" t="s">
        <v>75</v>
      </c>
      <c r="AY233" s="215" t="s">
        <v>132</v>
      </c>
    </row>
    <row r="234" spans="1:65" s="14" customFormat="1">
      <c r="B234" s="216"/>
      <c r="C234" s="217"/>
      <c r="D234" s="206" t="s">
        <v>142</v>
      </c>
      <c r="E234" s="218" t="s">
        <v>1</v>
      </c>
      <c r="F234" s="219" t="s">
        <v>149</v>
      </c>
      <c r="G234" s="217"/>
      <c r="H234" s="220">
        <v>6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142</v>
      </c>
      <c r="AU234" s="226" t="s">
        <v>83</v>
      </c>
      <c r="AV234" s="14" t="s">
        <v>140</v>
      </c>
      <c r="AW234" s="14" t="s">
        <v>31</v>
      </c>
      <c r="AX234" s="14" t="s">
        <v>83</v>
      </c>
      <c r="AY234" s="226" t="s">
        <v>132</v>
      </c>
    </row>
    <row r="235" spans="1:65" s="2" customFormat="1" ht="21.75" customHeight="1">
      <c r="A235" s="34"/>
      <c r="B235" s="35"/>
      <c r="C235" s="191" t="s">
        <v>292</v>
      </c>
      <c r="D235" s="191" t="s">
        <v>135</v>
      </c>
      <c r="E235" s="192" t="s">
        <v>283</v>
      </c>
      <c r="F235" s="193" t="s">
        <v>284</v>
      </c>
      <c r="G235" s="194" t="s">
        <v>174</v>
      </c>
      <c r="H235" s="195">
        <v>6</v>
      </c>
      <c r="I235" s="196"/>
      <c r="J235" s="197">
        <f>ROUND(I235*H235,2)</f>
        <v>0</v>
      </c>
      <c r="K235" s="193" t="s">
        <v>139</v>
      </c>
      <c r="L235" s="39"/>
      <c r="M235" s="198" t="s">
        <v>1</v>
      </c>
      <c r="N235" s="199" t="s">
        <v>40</v>
      </c>
      <c r="O235" s="71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2" t="s">
        <v>280</v>
      </c>
      <c r="AT235" s="202" t="s">
        <v>135</v>
      </c>
      <c r="AU235" s="202" t="s">
        <v>83</v>
      </c>
      <c r="AY235" s="17" t="s">
        <v>132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7" t="s">
        <v>83</v>
      </c>
      <c r="BK235" s="203">
        <f>ROUND(I235*H235,2)</f>
        <v>0</v>
      </c>
      <c r="BL235" s="17" t="s">
        <v>280</v>
      </c>
      <c r="BM235" s="202" t="s">
        <v>392</v>
      </c>
    </row>
    <row r="236" spans="1:65" s="13" customFormat="1">
      <c r="B236" s="204"/>
      <c r="C236" s="205"/>
      <c r="D236" s="206" t="s">
        <v>142</v>
      </c>
      <c r="E236" s="207" t="s">
        <v>1</v>
      </c>
      <c r="F236" s="208" t="s">
        <v>171</v>
      </c>
      <c r="G236" s="205"/>
      <c r="H236" s="209">
        <v>6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142</v>
      </c>
      <c r="AU236" s="215" t="s">
        <v>83</v>
      </c>
      <c r="AV236" s="13" t="s">
        <v>85</v>
      </c>
      <c r="AW236" s="13" t="s">
        <v>31</v>
      </c>
      <c r="AX236" s="13" t="s">
        <v>75</v>
      </c>
      <c r="AY236" s="215" t="s">
        <v>132</v>
      </c>
    </row>
    <row r="237" spans="1:65" s="14" customFormat="1">
      <c r="B237" s="216"/>
      <c r="C237" s="217"/>
      <c r="D237" s="206" t="s">
        <v>142</v>
      </c>
      <c r="E237" s="218" t="s">
        <v>1</v>
      </c>
      <c r="F237" s="219" t="s">
        <v>149</v>
      </c>
      <c r="G237" s="217"/>
      <c r="H237" s="220">
        <v>6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AT237" s="226" t="s">
        <v>142</v>
      </c>
      <c r="AU237" s="226" t="s">
        <v>83</v>
      </c>
      <c r="AV237" s="14" t="s">
        <v>140</v>
      </c>
      <c r="AW237" s="14" t="s">
        <v>31</v>
      </c>
      <c r="AX237" s="14" t="s">
        <v>83</v>
      </c>
      <c r="AY237" s="226" t="s">
        <v>132</v>
      </c>
    </row>
    <row r="238" spans="1:65" s="2" customFormat="1" ht="128.65" customHeight="1">
      <c r="A238" s="34"/>
      <c r="B238" s="35"/>
      <c r="C238" s="191" t="s">
        <v>298</v>
      </c>
      <c r="D238" s="191" t="s">
        <v>135</v>
      </c>
      <c r="E238" s="192" t="s">
        <v>287</v>
      </c>
      <c r="F238" s="193" t="s">
        <v>288</v>
      </c>
      <c r="G238" s="194" t="s">
        <v>167</v>
      </c>
      <c r="H238" s="195">
        <v>1820</v>
      </c>
      <c r="I238" s="196"/>
      <c r="J238" s="197">
        <f>ROUND(I238*H238,2)</f>
        <v>0</v>
      </c>
      <c r="K238" s="193" t="s">
        <v>139</v>
      </c>
      <c r="L238" s="39"/>
      <c r="M238" s="198" t="s">
        <v>1</v>
      </c>
      <c r="N238" s="199" t="s">
        <v>40</v>
      </c>
      <c r="O238" s="71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2" t="s">
        <v>280</v>
      </c>
      <c r="AT238" s="202" t="s">
        <v>135</v>
      </c>
      <c r="AU238" s="202" t="s">
        <v>83</v>
      </c>
      <c r="AY238" s="17" t="s">
        <v>132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7" t="s">
        <v>83</v>
      </c>
      <c r="BK238" s="203">
        <f>ROUND(I238*H238,2)</f>
        <v>0</v>
      </c>
      <c r="BL238" s="17" t="s">
        <v>280</v>
      </c>
      <c r="BM238" s="202" t="s">
        <v>393</v>
      </c>
    </row>
    <row r="239" spans="1:65" s="13" customFormat="1">
      <c r="B239" s="204"/>
      <c r="C239" s="205"/>
      <c r="D239" s="206" t="s">
        <v>142</v>
      </c>
      <c r="E239" s="207" t="s">
        <v>1</v>
      </c>
      <c r="F239" s="208" t="s">
        <v>394</v>
      </c>
      <c r="G239" s="205"/>
      <c r="H239" s="209">
        <v>1800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142</v>
      </c>
      <c r="AU239" s="215" t="s">
        <v>83</v>
      </c>
      <c r="AV239" s="13" t="s">
        <v>85</v>
      </c>
      <c r="AW239" s="13" t="s">
        <v>31</v>
      </c>
      <c r="AX239" s="13" t="s">
        <v>75</v>
      </c>
      <c r="AY239" s="215" t="s">
        <v>132</v>
      </c>
    </row>
    <row r="240" spans="1:65" s="13" customFormat="1">
      <c r="B240" s="204"/>
      <c r="C240" s="205"/>
      <c r="D240" s="206" t="s">
        <v>142</v>
      </c>
      <c r="E240" s="207" t="s">
        <v>1</v>
      </c>
      <c r="F240" s="208" t="s">
        <v>395</v>
      </c>
      <c r="G240" s="205"/>
      <c r="H240" s="209">
        <v>20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142</v>
      </c>
      <c r="AU240" s="215" t="s">
        <v>83</v>
      </c>
      <c r="AV240" s="13" t="s">
        <v>85</v>
      </c>
      <c r="AW240" s="13" t="s">
        <v>31</v>
      </c>
      <c r="AX240" s="13" t="s">
        <v>75</v>
      </c>
      <c r="AY240" s="215" t="s">
        <v>132</v>
      </c>
    </row>
    <row r="241" spans="1:65" s="14" customFormat="1">
      <c r="B241" s="216"/>
      <c r="C241" s="217"/>
      <c r="D241" s="206" t="s">
        <v>142</v>
      </c>
      <c r="E241" s="218" t="s">
        <v>1</v>
      </c>
      <c r="F241" s="219" t="s">
        <v>149</v>
      </c>
      <c r="G241" s="217"/>
      <c r="H241" s="220">
        <v>1820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142</v>
      </c>
      <c r="AU241" s="226" t="s">
        <v>83</v>
      </c>
      <c r="AV241" s="14" t="s">
        <v>140</v>
      </c>
      <c r="AW241" s="14" t="s">
        <v>31</v>
      </c>
      <c r="AX241" s="14" t="s">
        <v>83</v>
      </c>
      <c r="AY241" s="226" t="s">
        <v>132</v>
      </c>
    </row>
    <row r="242" spans="1:65" s="2" customFormat="1" ht="128.65" customHeight="1">
      <c r="A242" s="34"/>
      <c r="B242" s="35"/>
      <c r="C242" s="191" t="s">
        <v>188</v>
      </c>
      <c r="D242" s="191" t="s">
        <v>135</v>
      </c>
      <c r="E242" s="192" t="s">
        <v>293</v>
      </c>
      <c r="F242" s="193" t="s">
        <v>294</v>
      </c>
      <c r="G242" s="194" t="s">
        <v>167</v>
      </c>
      <c r="H242" s="195">
        <v>10893</v>
      </c>
      <c r="I242" s="196"/>
      <c r="J242" s="197">
        <f>ROUND(I242*H242,2)</f>
        <v>0</v>
      </c>
      <c r="K242" s="193" t="s">
        <v>139</v>
      </c>
      <c r="L242" s="39"/>
      <c r="M242" s="198" t="s">
        <v>1</v>
      </c>
      <c r="N242" s="199" t="s">
        <v>40</v>
      </c>
      <c r="O242" s="71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2" t="s">
        <v>280</v>
      </c>
      <c r="AT242" s="202" t="s">
        <v>135</v>
      </c>
      <c r="AU242" s="202" t="s">
        <v>83</v>
      </c>
      <c r="AY242" s="17" t="s">
        <v>132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7" t="s">
        <v>83</v>
      </c>
      <c r="BK242" s="203">
        <f>ROUND(I242*H242,2)</f>
        <v>0</v>
      </c>
      <c r="BL242" s="17" t="s">
        <v>280</v>
      </c>
      <c r="BM242" s="202" t="s">
        <v>396</v>
      </c>
    </row>
    <row r="243" spans="1:65" s="13" customFormat="1">
      <c r="B243" s="204"/>
      <c r="C243" s="205"/>
      <c r="D243" s="206" t="s">
        <v>142</v>
      </c>
      <c r="E243" s="207" t="s">
        <v>1</v>
      </c>
      <c r="F243" s="208" t="s">
        <v>397</v>
      </c>
      <c r="G243" s="205"/>
      <c r="H243" s="209">
        <v>10893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142</v>
      </c>
      <c r="AU243" s="215" t="s">
        <v>83</v>
      </c>
      <c r="AV243" s="13" t="s">
        <v>85</v>
      </c>
      <c r="AW243" s="13" t="s">
        <v>31</v>
      </c>
      <c r="AX243" s="13" t="s">
        <v>75</v>
      </c>
      <c r="AY243" s="215" t="s">
        <v>132</v>
      </c>
    </row>
    <row r="244" spans="1:65" s="14" customFormat="1">
      <c r="B244" s="216"/>
      <c r="C244" s="217"/>
      <c r="D244" s="206" t="s">
        <v>142</v>
      </c>
      <c r="E244" s="218" t="s">
        <v>1</v>
      </c>
      <c r="F244" s="219" t="s">
        <v>149</v>
      </c>
      <c r="G244" s="217"/>
      <c r="H244" s="220">
        <v>10893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142</v>
      </c>
      <c r="AU244" s="226" t="s">
        <v>83</v>
      </c>
      <c r="AV244" s="14" t="s">
        <v>140</v>
      </c>
      <c r="AW244" s="14" t="s">
        <v>31</v>
      </c>
      <c r="AX244" s="14" t="s">
        <v>83</v>
      </c>
      <c r="AY244" s="226" t="s">
        <v>132</v>
      </c>
    </row>
    <row r="245" spans="1:65" s="2" customFormat="1" ht="90" customHeight="1">
      <c r="A245" s="34"/>
      <c r="B245" s="35"/>
      <c r="C245" s="191" t="s">
        <v>239</v>
      </c>
      <c r="D245" s="191" t="s">
        <v>135</v>
      </c>
      <c r="E245" s="192" t="s">
        <v>299</v>
      </c>
      <c r="F245" s="193" t="s">
        <v>300</v>
      </c>
      <c r="G245" s="194" t="s">
        <v>174</v>
      </c>
      <c r="H245" s="195">
        <v>4</v>
      </c>
      <c r="I245" s="196"/>
      <c r="J245" s="197">
        <f>ROUND(I245*H245,2)</f>
        <v>0</v>
      </c>
      <c r="K245" s="193" t="s">
        <v>139</v>
      </c>
      <c r="L245" s="39"/>
      <c r="M245" s="198" t="s">
        <v>1</v>
      </c>
      <c r="N245" s="199" t="s">
        <v>40</v>
      </c>
      <c r="O245" s="71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2" t="s">
        <v>280</v>
      </c>
      <c r="AT245" s="202" t="s">
        <v>135</v>
      </c>
      <c r="AU245" s="202" t="s">
        <v>83</v>
      </c>
      <c r="AY245" s="17" t="s">
        <v>132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7" t="s">
        <v>83</v>
      </c>
      <c r="BK245" s="203">
        <f>ROUND(I245*H245,2)</f>
        <v>0</v>
      </c>
      <c r="BL245" s="17" t="s">
        <v>280</v>
      </c>
      <c r="BM245" s="202" t="s">
        <v>398</v>
      </c>
    </row>
    <row r="246" spans="1:65" s="13" customFormat="1">
      <c r="B246" s="204"/>
      <c r="C246" s="205"/>
      <c r="D246" s="206" t="s">
        <v>142</v>
      </c>
      <c r="E246" s="207" t="s">
        <v>1</v>
      </c>
      <c r="F246" s="208" t="s">
        <v>140</v>
      </c>
      <c r="G246" s="205"/>
      <c r="H246" s="209">
        <v>4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142</v>
      </c>
      <c r="AU246" s="215" t="s">
        <v>83</v>
      </c>
      <c r="AV246" s="13" t="s">
        <v>85</v>
      </c>
      <c r="AW246" s="13" t="s">
        <v>31</v>
      </c>
      <c r="AX246" s="13" t="s">
        <v>75</v>
      </c>
      <c r="AY246" s="215" t="s">
        <v>132</v>
      </c>
    </row>
    <row r="247" spans="1:65" s="14" customFormat="1">
      <c r="B247" s="216"/>
      <c r="C247" s="217"/>
      <c r="D247" s="206" t="s">
        <v>142</v>
      </c>
      <c r="E247" s="218" t="s">
        <v>1</v>
      </c>
      <c r="F247" s="219" t="s">
        <v>149</v>
      </c>
      <c r="G247" s="217"/>
      <c r="H247" s="220">
        <v>4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142</v>
      </c>
      <c r="AU247" s="226" t="s">
        <v>83</v>
      </c>
      <c r="AV247" s="14" t="s">
        <v>140</v>
      </c>
      <c r="AW247" s="14" t="s">
        <v>31</v>
      </c>
      <c r="AX247" s="14" t="s">
        <v>83</v>
      </c>
      <c r="AY247" s="226" t="s">
        <v>132</v>
      </c>
    </row>
    <row r="248" spans="1:65" s="2" customFormat="1" ht="78" customHeight="1">
      <c r="A248" s="34"/>
      <c r="B248" s="35"/>
      <c r="C248" s="191" t="s">
        <v>399</v>
      </c>
      <c r="D248" s="191" t="s">
        <v>135</v>
      </c>
      <c r="E248" s="192" t="s">
        <v>274</v>
      </c>
      <c r="F248" s="193" t="s">
        <v>275</v>
      </c>
      <c r="G248" s="194" t="s">
        <v>174</v>
      </c>
      <c r="H248" s="195">
        <v>2</v>
      </c>
      <c r="I248" s="196"/>
      <c r="J248" s="197">
        <f>ROUND(I248*H248,2)</f>
        <v>0</v>
      </c>
      <c r="K248" s="193" t="s">
        <v>139</v>
      </c>
      <c r="L248" s="39"/>
      <c r="M248" s="198" t="s">
        <v>1</v>
      </c>
      <c r="N248" s="199" t="s">
        <v>40</v>
      </c>
      <c r="O248" s="71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2" t="s">
        <v>140</v>
      </c>
      <c r="AT248" s="202" t="s">
        <v>135</v>
      </c>
      <c r="AU248" s="202" t="s">
        <v>83</v>
      </c>
      <c r="AY248" s="17" t="s">
        <v>132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7" t="s">
        <v>83</v>
      </c>
      <c r="BK248" s="203">
        <f>ROUND(I248*H248,2)</f>
        <v>0</v>
      </c>
      <c r="BL248" s="17" t="s">
        <v>140</v>
      </c>
      <c r="BM248" s="202" t="s">
        <v>400</v>
      </c>
    </row>
    <row r="249" spans="1:65" s="13" customFormat="1">
      <c r="B249" s="204"/>
      <c r="C249" s="205"/>
      <c r="D249" s="206" t="s">
        <v>142</v>
      </c>
      <c r="E249" s="207" t="s">
        <v>1</v>
      </c>
      <c r="F249" s="208" t="s">
        <v>85</v>
      </c>
      <c r="G249" s="205"/>
      <c r="H249" s="209">
        <v>2</v>
      </c>
      <c r="I249" s="210"/>
      <c r="J249" s="205"/>
      <c r="K249" s="205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142</v>
      </c>
      <c r="AU249" s="215" t="s">
        <v>83</v>
      </c>
      <c r="AV249" s="13" t="s">
        <v>85</v>
      </c>
      <c r="AW249" s="13" t="s">
        <v>31</v>
      </c>
      <c r="AX249" s="13" t="s">
        <v>75</v>
      </c>
      <c r="AY249" s="215" t="s">
        <v>132</v>
      </c>
    </row>
    <row r="250" spans="1:65" s="14" customFormat="1">
      <c r="B250" s="216"/>
      <c r="C250" s="217"/>
      <c r="D250" s="206" t="s">
        <v>142</v>
      </c>
      <c r="E250" s="218" t="s">
        <v>1</v>
      </c>
      <c r="F250" s="219" t="s">
        <v>149</v>
      </c>
      <c r="G250" s="217"/>
      <c r="H250" s="220">
        <v>2</v>
      </c>
      <c r="I250" s="221"/>
      <c r="J250" s="217"/>
      <c r="K250" s="217"/>
      <c r="L250" s="222"/>
      <c r="M250" s="247"/>
      <c r="N250" s="248"/>
      <c r="O250" s="248"/>
      <c r="P250" s="248"/>
      <c r="Q250" s="248"/>
      <c r="R250" s="248"/>
      <c r="S250" s="248"/>
      <c r="T250" s="249"/>
      <c r="AT250" s="226" t="s">
        <v>142</v>
      </c>
      <c r="AU250" s="226" t="s">
        <v>83</v>
      </c>
      <c r="AV250" s="14" t="s">
        <v>140</v>
      </c>
      <c r="AW250" s="14" t="s">
        <v>31</v>
      </c>
      <c r="AX250" s="14" t="s">
        <v>83</v>
      </c>
      <c r="AY250" s="226" t="s">
        <v>132</v>
      </c>
    </row>
    <row r="251" spans="1:65" s="2" customFormat="1" ht="6.95" customHeight="1">
      <c r="A251" s="34"/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39"/>
      <c r="M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</row>
  </sheetData>
  <sheetProtection algorithmName="SHA-512" hashValue="uXoJZBxY+bSGLzKWqvsRodxTU1fUbwBbCWZ95Y+mNDXZEqVcqBEc8pDkimCWswhRlJNLZO+A8oRqNz7ku22RKQ==" saltValue="vRbp2pPI+HtrpJjfhCilLw==" spinCount="100000" sheet="1" objects="1" scenarios="1" formatColumns="0" formatRows="0" autoFilter="0"/>
  <autoFilter ref="C118:K25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5"/>
  <sheetViews>
    <sheetView showGridLines="0" topLeftCell="A287" workbookViewId="0">
      <selection activeCell="I207" sqref="I20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91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106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299" t="str">
        <f>'Rekapitulace stavby'!K6</f>
        <v>11 - Oprava trati v úseku Chrášťany - Domoušice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9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401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10. 2. 2021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Ing. Aleš Bednář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>Jan Marušák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5" t="s">
        <v>1</v>
      </c>
      <c r="F27" s="305"/>
      <c r="G27" s="305"/>
      <c r="H27" s="30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39</v>
      </c>
      <c r="E33" s="119" t="s">
        <v>40</v>
      </c>
      <c r="F33" s="129">
        <f>ROUND((SUM(BE119:BE304)),  2)</f>
        <v>0</v>
      </c>
      <c r="G33" s="34"/>
      <c r="H33" s="34"/>
      <c r="I33" s="130">
        <v>0.21</v>
      </c>
      <c r="J33" s="129">
        <f>ROUND(((SUM(BE119:BE304))*I33),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41</v>
      </c>
      <c r="F34" s="129">
        <f>ROUND((SUM(BF119:BF304)),  2)</f>
        <v>0</v>
      </c>
      <c r="G34" s="34"/>
      <c r="H34" s="34"/>
      <c r="I34" s="130">
        <v>0.15</v>
      </c>
      <c r="J34" s="129">
        <f>ROUND(((SUM(BF119:BF304))*I34),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ROUND((SUM(BG119:BG304)),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ROUND((SUM(BH119:BH304)),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ROUND((SUM(BI119:BI304)),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11 - Oprava trati v úseku Chrášťany - Domoušice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6" t="str">
        <f>E9</f>
        <v>03 - Oprava staničních kolejí a výhybek v žst. Mutějovice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10. 2. 2021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Jan Marušák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110</v>
      </c>
      <c r="D94" s="150"/>
      <c r="E94" s="150"/>
      <c r="F94" s="150"/>
      <c r="G94" s="150"/>
      <c r="H94" s="150"/>
      <c r="I94" s="150"/>
      <c r="J94" s="151" t="s">
        <v>111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112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113</v>
      </c>
    </row>
    <row r="97" spans="1:31" s="9" customFormat="1" ht="24.95" customHeight="1">
      <c r="B97" s="153"/>
      <c r="C97" s="154"/>
      <c r="D97" s="155" t="s">
        <v>114</v>
      </c>
      <c r="E97" s="156"/>
      <c r="F97" s="156"/>
      <c r="G97" s="156"/>
      <c r="H97" s="156"/>
      <c r="I97" s="156"/>
      <c r="J97" s="157">
        <f>J120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115</v>
      </c>
      <c r="E98" s="161"/>
      <c r="F98" s="161"/>
      <c r="G98" s="161"/>
      <c r="H98" s="161"/>
      <c r="I98" s="161"/>
      <c r="J98" s="162">
        <f>J121</f>
        <v>0</v>
      </c>
      <c r="K98" s="104"/>
      <c r="L98" s="163"/>
    </row>
    <row r="99" spans="1:31" s="9" customFormat="1" ht="24.95" customHeight="1">
      <c r="B99" s="153"/>
      <c r="C99" s="154"/>
      <c r="D99" s="155" t="s">
        <v>116</v>
      </c>
      <c r="E99" s="156"/>
      <c r="F99" s="156"/>
      <c r="G99" s="156"/>
      <c r="H99" s="156"/>
      <c r="I99" s="156"/>
      <c r="J99" s="157">
        <f>J289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117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7" t="str">
        <f>E7</f>
        <v>11 - Oprava trati v úseku Chrášťany - Domoušice</v>
      </c>
      <c r="F109" s="298"/>
      <c r="G109" s="298"/>
      <c r="H109" s="298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6" t="str">
        <f>E9</f>
        <v>03 - Oprava staničních kolejí a výhybek v žst. Mutějovice</v>
      </c>
      <c r="F111" s="296"/>
      <c r="G111" s="296"/>
      <c r="H111" s="29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10. 2. 2021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Ing. Aleš Bednář</v>
      </c>
      <c r="G115" s="36"/>
      <c r="H115" s="36"/>
      <c r="I115" s="29" t="s">
        <v>30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29" t="s">
        <v>32</v>
      </c>
      <c r="J116" s="32" t="str">
        <f>E24</f>
        <v>Jan Marušák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4"/>
      <c r="B118" s="165"/>
      <c r="C118" s="166" t="s">
        <v>118</v>
      </c>
      <c r="D118" s="167" t="s">
        <v>60</v>
      </c>
      <c r="E118" s="167" t="s">
        <v>56</v>
      </c>
      <c r="F118" s="167" t="s">
        <v>57</v>
      </c>
      <c r="G118" s="167" t="s">
        <v>119</v>
      </c>
      <c r="H118" s="167" t="s">
        <v>120</v>
      </c>
      <c r="I118" s="167" t="s">
        <v>121</v>
      </c>
      <c r="J118" s="167" t="s">
        <v>111</v>
      </c>
      <c r="K118" s="168" t="s">
        <v>122</v>
      </c>
      <c r="L118" s="169"/>
      <c r="M118" s="75" t="s">
        <v>1</v>
      </c>
      <c r="N118" s="76" t="s">
        <v>39</v>
      </c>
      <c r="O118" s="76" t="s">
        <v>123</v>
      </c>
      <c r="P118" s="76" t="s">
        <v>124</v>
      </c>
      <c r="Q118" s="76" t="s">
        <v>125</v>
      </c>
      <c r="R118" s="76" t="s">
        <v>126</v>
      </c>
      <c r="S118" s="76" t="s">
        <v>127</v>
      </c>
      <c r="T118" s="77" t="s">
        <v>128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4"/>
      <c r="B119" s="35"/>
      <c r="C119" s="82" t="s">
        <v>129</v>
      </c>
      <c r="D119" s="36"/>
      <c r="E119" s="36"/>
      <c r="F119" s="36"/>
      <c r="G119" s="36"/>
      <c r="H119" s="36"/>
      <c r="I119" s="36"/>
      <c r="J119" s="170">
        <f>BK119</f>
        <v>0</v>
      </c>
      <c r="K119" s="36"/>
      <c r="L119" s="39"/>
      <c r="M119" s="78"/>
      <c r="N119" s="171"/>
      <c r="O119" s="79"/>
      <c r="P119" s="172">
        <f>P120+P289</f>
        <v>0</v>
      </c>
      <c r="Q119" s="79"/>
      <c r="R119" s="172">
        <f>R120+R289</f>
        <v>4017.2421300000005</v>
      </c>
      <c r="S119" s="79"/>
      <c r="T119" s="173">
        <f>T120+T289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74</v>
      </c>
      <c r="AU119" s="17" t="s">
        <v>113</v>
      </c>
      <c r="BK119" s="174">
        <f>BK120+BK289</f>
        <v>0</v>
      </c>
    </row>
    <row r="120" spans="1:65" s="12" customFormat="1" ht="25.9" customHeight="1">
      <c r="B120" s="175"/>
      <c r="C120" s="176"/>
      <c r="D120" s="177" t="s">
        <v>74</v>
      </c>
      <c r="E120" s="178" t="s">
        <v>130</v>
      </c>
      <c r="F120" s="178" t="s">
        <v>131</v>
      </c>
      <c r="G120" s="176"/>
      <c r="H120" s="176"/>
      <c r="I120" s="179"/>
      <c r="J120" s="180">
        <f>BK120</f>
        <v>0</v>
      </c>
      <c r="K120" s="176"/>
      <c r="L120" s="181"/>
      <c r="M120" s="182"/>
      <c r="N120" s="183"/>
      <c r="O120" s="183"/>
      <c r="P120" s="184">
        <f>P121</f>
        <v>0</v>
      </c>
      <c r="Q120" s="183"/>
      <c r="R120" s="184">
        <f>R121</f>
        <v>4017.2421300000005</v>
      </c>
      <c r="S120" s="183"/>
      <c r="T120" s="185">
        <f>T121</f>
        <v>0</v>
      </c>
      <c r="AR120" s="186" t="s">
        <v>83</v>
      </c>
      <c r="AT120" s="187" t="s">
        <v>74</v>
      </c>
      <c r="AU120" s="187" t="s">
        <v>75</v>
      </c>
      <c r="AY120" s="186" t="s">
        <v>132</v>
      </c>
      <c r="BK120" s="188">
        <f>BK121</f>
        <v>0</v>
      </c>
    </row>
    <row r="121" spans="1:65" s="12" customFormat="1" ht="22.9" customHeight="1">
      <c r="B121" s="175"/>
      <c r="C121" s="176"/>
      <c r="D121" s="177" t="s">
        <v>74</v>
      </c>
      <c r="E121" s="189" t="s">
        <v>133</v>
      </c>
      <c r="F121" s="189" t="s">
        <v>134</v>
      </c>
      <c r="G121" s="176"/>
      <c r="H121" s="176"/>
      <c r="I121" s="179"/>
      <c r="J121" s="190">
        <f>BK121</f>
        <v>0</v>
      </c>
      <c r="K121" s="176"/>
      <c r="L121" s="181"/>
      <c r="M121" s="182"/>
      <c r="N121" s="183"/>
      <c r="O121" s="183"/>
      <c r="P121" s="184">
        <f>SUM(P122:P288)</f>
        <v>0</v>
      </c>
      <c r="Q121" s="183"/>
      <c r="R121" s="184">
        <f>SUM(R122:R288)</f>
        <v>4017.2421300000005</v>
      </c>
      <c r="S121" s="183"/>
      <c r="T121" s="185">
        <f>SUM(T122:T288)</f>
        <v>0</v>
      </c>
      <c r="AR121" s="186" t="s">
        <v>83</v>
      </c>
      <c r="AT121" s="187" t="s">
        <v>74</v>
      </c>
      <c r="AU121" s="187" t="s">
        <v>83</v>
      </c>
      <c r="AY121" s="186" t="s">
        <v>132</v>
      </c>
      <c r="BK121" s="188">
        <f>SUM(BK122:BK288)</f>
        <v>0</v>
      </c>
    </row>
    <row r="122" spans="1:65" s="2" customFormat="1" ht="123" customHeight="1">
      <c r="A122" s="34"/>
      <c r="B122" s="35"/>
      <c r="C122" s="191" t="s">
        <v>83</v>
      </c>
      <c r="D122" s="191" t="s">
        <v>135</v>
      </c>
      <c r="E122" s="192" t="s">
        <v>150</v>
      </c>
      <c r="F122" s="193" t="s">
        <v>151</v>
      </c>
      <c r="G122" s="194" t="s">
        <v>152</v>
      </c>
      <c r="H122" s="195">
        <v>1757.8</v>
      </c>
      <c r="I122" s="196"/>
      <c r="J122" s="197">
        <f>ROUND(I122*H122,2)</f>
        <v>0</v>
      </c>
      <c r="K122" s="193" t="s">
        <v>139</v>
      </c>
      <c r="L122" s="39"/>
      <c r="M122" s="198" t="s">
        <v>1</v>
      </c>
      <c r="N122" s="199" t="s">
        <v>40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140</v>
      </c>
      <c r="AT122" s="202" t="s">
        <v>135</v>
      </c>
      <c r="AU122" s="202" t="s">
        <v>85</v>
      </c>
      <c r="AY122" s="17" t="s">
        <v>132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83</v>
      </c>
      <c r="BK122" s="203">
        <f>ROUND(I122*H122,2)</f>
        <v>0</v>
      </c>
      <c r="BL122" s="17" t="s">
        <v>140</v>
      </c>
      <c r="BM122" s="202" t="s">
        <v>402</v>
      </c>
    </row>
    <row r="123" spans="1:65" s="13" customFormat="1">
      <c r="B123" s="204"/>
      <c r="C123" s="205"/>
      <c r="D123" s="206" t="s">
        <v>142</v>
      </c>
      <c r="E123" s="207" t="s">
        <v>1</v>
      </c>
      <c r="F123" s="208" t="s">
        <v>403</v>
      </c>
      <c r="G123" s="205"/>
      <c r="H123" s="209">
        <v>935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142</v>
      </c>
      <c r="AU123" s="215" t="s">
        <v>85</v>
      </c>
      <c r="AV123" s="13" t="s">
        <v>85</v>
      </c>
      <c r="AW123" s="13" t="s">
        <v>31</v>
      </c>
      <c r="AX123" s="13" t="s">
        <v>75</v>
      </c>
      <c r="AY123" s="215" t="s">
        <v>132</v>
      </c>
    </row>
    <row r="124" spans="1:65" s="13" customFormat="1">
      <c r="B124" s="204"/>
      <c r="C124" s="205"/>
      <c r="D124" s="206" t="s">
        <v>142</v>
      </c>
      <c r="E124" s="207" t="s">
        <v>1</v>
      </c>
      <c r="F124" s="208" t="s">
        <v>404</v>
      </c>
      <c r="G124" s="205"/>
      <c r="H124" s="209">
        <v>598.4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142</v>
      </c>
      <c r="AU124" s="215" t="s">
        <v>85</v>
      </c>
      <c r="AV124" s="13" t="s">
        <v>85</v>
      </c>
      <c r="AW124" s="13" t="s">
        <v>31</v>
      </c>
      <c r="AX124" s="13" t="s">
        <v>75</v>
      </c>
      <c r="AY124" s="215" t="s">
        <v>132</v>
      </c>
    </row>
    <row r="125" spans="1:65" s="13" customFormat="1">
      <c r="B125" s="204"/>
      <c r="C125" s="205"/>
      <c r="D125" s="206" t="s">
        <v>142</v>
      </c>
      <c r="E125" s="207" t="s">
        <v>1</v>
      </c>
      <c r="F125" s="208" t="s">
        <v>405</v>
      </c>
      <c r="G125" s="205"/>
      <c r="H125" s="209">
        <v>224.4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142</v>
      </c>
      <c r="AU125" s="215" t="s">
        <v>85</v>
      </c>
      <c r="AV125" s="13" t="s">
        <v>85</v>
      </c>
      <c r="AW125" s="13" t="s">
        <v>31</v>
      </c>
      <c r="AX125" s="13" t="s">
        <v>75</v>
      </c>
      <c r="AY125" s="215" t="s">
        <v>132</v>
      </c>
    </row>
    <row r="126" spans="1:65" s="14" customFormat="1">
      <c r="B126" s="216"/>
      <c r="C126" s="217"/>
      <c r="D126" s="206" t="s">
        <v>142</v>
      </c>
      <c r="E126" s="218" t="s">
        <v>1</v>
      </c>
      <c r="F126" s="219" t="s">
        <v>149</v>
      </c>
      <c r="G126" s="217"/>
      <c r="H126" s="220">
        <v>1757.8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142</v>
      </c>
      <c r="AU126" s="226" t="s">
        <v>85</v>
      </c>
      <c r="AV126" s="14" t="s">
        <v>140</v>
      </c>
      <c r="AW126" s="14" t="s">
        <v>31</v>
      </c>
      <c r="AX126" s="14" t="s">
        <v>83</v>
      </c>
      <c r="AY126" s="226" t="s">
        <v>132</v>
      </c>
    </row>
    <row r="127" spans="1:65" s="2" customFormat="1" ht="123" customHeight="1">
      <c r="A127" s="34"/>
      <c r="B127" s="35"/>
      <c r="C127" s="191" t="s">
        <v>85</v>
      </c>
      <c r="D127" s="191" t="s">
        <v>135</v>
      </c>
      <c r="E127" s="192" t="s">
        <v>406</v>
      </c>
      <c r="F127" s="193" t="s">
        <v>407</v>
      </c>
      <c r="G127" s="194" t="s">
        <v>152</v>
      </c>
      <c r="H127" s="195">
        <v>81.599999999999994</v>
      </c>
      <c r="I127" s="196"/>
      <c r="J127" s="197">
        <f>ROUND(I127*H127,2)</f>
        <v>0</v>
      </c>
      <c r="K127" s="193" t="s">
        <v>139</v>
      </c>
      <c r="L127" s="39"/>
      <c r="M127" s="198" t="s">
        <v>1</v>
      </c>
      <c r="N127" s="199" t="s">
        <v>40</v>
      </c>
      <c r="O127" s="71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2" t="s">
        <v>140</v>
      </c>
      <c r="AT127" s="202" t="s">
        <v>135</v>
      </c>
      <c r="AU127" s="202" t="s">
        <v>85</v>
      </c>
      <c r="AY127" s="17" t="s">
        <v>132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7" t="s">
        <v>83</v>
      </c>
      <c r="BK127" s="203">
        <f>ROUND(I127*H127,2)</f>
        <v>0</v>
      </c>
      <c r="BL127" s="17" t="s">
        <v>140</v>
      </c>
      <c r="BM127" s="202" t="s">
        <v>408</v>
      </c>
    </row>
    <row r="128" spans="1:65" s="13" customFormat="1">
      <c r="B128" s="204"/>
      <c r="C128" s="205"/>
      <c r="D128" s="206" t="s">
        <v>142</v>
      </c>
      <c r="E128" s="207" t="s">
        <v>1</v>
      </c>
      <c r="F128" s="208" t="s">
        <v>409</v>
      </c>
      <c r="G128" s="205"/>
      <c r="H128" s="209">
        <v>81.599999999999994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142</v>
      </c>
      <c r="AU128" s="215" t="s">
        <v>85</v>
      </c>
      <c r="AV128" s="13" t="s">
        <v>85</v>
      </c>
      <c r="AW128" s="13" t="s">
        <v>31</v>
      </c>
      <c r="AX128" s="13" t="s">
        <v>75</v>
      </c>
      <c r="AY128" s="215" t="s">
        <v>132</v>
      </c>
    </row>
    <row r="129" spans="1:65" s="14" customFormat="1">
      <c r="B129" s="216"/>
      <c r="C129" s="217"/>
      <c r="D129" s="206" t="s">
        <v>142</v>
      </c>
      <c r="E129" s="218" t="s">
        <v>1</v>
      </c>
      <c r="F129" s="219" t="s">
        <v>149</v>
      </c>
      <c r="G129" s="217"/>
      <c r="H129" s="220">
        <v>81.599999999999994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142</v>
      </c>
      <c r="AU129" s="226" t="s">
        <v>85</v>
      </c>
      <c r="AV129" s="14" t="s">
        <v>140</v>
      </c>
      <c r="AW129" s="14" t="s">
        <v>31</v>
      </c>
      <c r="AX129" s="14" t="s">
        <v>83</v>
      </c>
      <c r="AY129" s="226" t="s">
        <v>132</v>
      </c>
    </row>
    <row r="130" spans="1:65" s="2" customFormat="1" ht="66.75" customHeight="1">
      <c r="A130" s="34"/>
      <c r="B130" s="35"/>
      <c r="C130" s="191" t="s">
        <v>155</v>
      </c>
      <c r="D130" s="191" t="s">
        <v>135</v>
      </c>
      <c r="E130" s="192" t="s">
        <v>156</v>
      </c>
      <c r="F130" s="193" t="s">
        <v>157</v>
      </c>
      <c r="G130" s="194" t="s">
        <v>138</v>
      </c>
      <c r="H130" s="195">
        <v>5159</v>
      </c>
      <c r="I130" s="196"/>
      <c r="J130" s="197">
        <f>ROUND(I130*H130,2)</f>
        <v>0</v>
      </c>
      <c r="K130" s="193" t="s">
        <v>139</v>
      </c>
      <c r="L130" s="39"/>
      <c r="M130" s="198" t="s">
        <v>1</v>
      </c>
      <c r="N130" s="199" t="s">
        <v>40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140</v>
      </c>
      <c r="AT130" s="202" t="s">
        <v>135</v>
      </c>
      <c r="AU130" s="202" t="s">
        <v>85</v>
      </c>
      <c r="AY130" s="17" t="s">
        <v>132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83</v>
      </c>
      <c r="BK130" s="203">
        <f>ROUND(I130*H130,2)</f>
        <v>0</v>
      </c>
      <c r="BL130" s="17" t="s">
        <v>140</v>
      </c>
      <c r="BM130" s="202" t="s">
        <v>410</v>
      </c>
    </row>
    <row r="131" spans="1:65" s="13" customFormat="1">
      <c r="B131" s="204"/>
      <c r="C131" s="205"/>
      <c r="D131" s="206" t="s">
        <v>142</v>
      </c>
      <c r="E131" s="207" t="s">
        <v>1</v>
      </c>
      <c r="F131" s="208" t="s">
        <v>411</v>
      </c>
      <c r="G131" s="205"/>
      <c r="H131" s="209">
        <v>1540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142</v>
      </c>
      <c r="AU131" s="215" t="s">
        <v>85</v>
      </c>
      <c r="AV131" s="13" t="s">
        <v>85</v>
      </c>
      <c r="AW131" s="13" t="s">
        <v>31</v>
      </c>
      <c r="AX131" s="13" t="s">
        <v>75</v>
      </c>
      <c r="AY131" s="215" t="s">
        <v>132</v>
      </c>
    </row>
    <row r="132" spans="1:65" s="13" customFormat="1">
      <c r="B132" s="204"/>
      <c r="C132" s="205"/>
      <c r="D132" s="206" t="s">
        <v>142</v>
      </c>
      <c r="E132" s="207" t="s">
        <v>1</v>
      </c>
      <c r="F132" s="208" t="s">
        <v>412</v>
      </c>
      <c r="G132" s="205"/>
      <c r="H132" s="209">
        <v>1925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142</v>
      </c>
      <c r="AU132" s="215" t="s">
        <v>85</v>
      </c>
      <c r="AV132" s="13" t="s">
        <v>85</v>
      </c>
      <c r="AW132" s="13" t="s">
        <v>31</v>
      </c>
      <c r="AX132" s="13" t="s">
        <v>75</v>
      </c>
      <c r="AY132" s="215" t="s">
        <v>132</v>
      </c>
    </row>
    <row r="133" spans="1:65" s="13" customFormat="1">
      <c r="B133" s="204"/>
      <c r="C133" s="205"/>
      <c r="D133" s="206" t="s">
        <v>142</v>
      </c>
      <c r="E133" s="207" t="s">
        <v>1</v>
      </c>
      <c r="F133" s="208" t="s">
        <v>413</v>
      </c>
      <c r="G133" s="205"/>
      <c r="H133" s="209">
        <v>1232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142</v>
      </c>
      <c r="AU133" s="215" t="s">
        <v>85</v>
      </c>
      <c r="AV133" s="13" t="s">
        <v>85</v>
      </c>
      <c r="AW133" s="13" t="s">
        <v>31</v>
      </c>
      <c r="AX133" s="13" t="s">
        <v>75</v>
      </c>
      <c r="AY133" s="215" t="s">
        <v>132</v>
      </c>
    </row>
    <row r="134" spans="1:65" s="13" customFormat="1">
      <c r="B134" s="204"/>
      <c r="C134" s="205"/>
      <c r="D134" s="206" t="s">
        <v>142</v>
      </c>
      <c r="E134" s="207" t="s">
        <v>1</v>
      </c>
      <c r="F134" s="208" t="s">
        <v>414</v>
      </c>
      <c r="G134" s="205"/>
      <c r="H134" s="209">
        <v>462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142</v>
      </c>
      <c r="AU134" s="215" t="s">
        <v>85</v>
      </c>
      <c r="AV134" s="13" t="s">
        <v>85</v>
      </c>
      <c r="AW134" s="13" t="s">
        <v>31</v>
      </c>
      <c r="AX134" s="13" t="s">
        <v>75</v>
      </c>
      <c r="AY134" s="215" t="s">
        <v>132</v>
      </c>
    </row>
    <row r="135" spans="1:65" s="14" customFormat="1">
      <c r="B135" s="216"/>
      <c r="C135" s="217"/>
      <c r="D135" s="206" t="s">
        <v>142</v>
      </c>
      <c r="E135" s="218" t="s">
        <v>1</v>
      </c>
      <c r="F135" s="219" t="s">
        <v>149</v>
      </c>
      <c r="G135" s="217"/>
      <c r="H135" s="220">
        <v>5159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142</v>
      </c>
      <c r="AU135" s="226" t="s">
        <v>85</v>
      </c>
      <c r="AV135" s="14" t="s">
        <v>140</v>
      </c>
      <c r="AW135" s="14" t="s">
        <v>31</v>
      </c>
      <c r="AX135" s="14" t="s">
        <v>83</v>
      </c>
      <c r="AY135" s="226" t="s">
        <v>132</v>
      </c>
    </row>
    <row r="136" spans="1:65" s="2" customFormat="1" ht="66.75" customHeight="1">
      <c r="A136" s="34"/>
      <c r="B136" s="35"/>
      <c r="C136" s="191" t="s">
        <v>140</v>
      </c>
      <c r="D136" s="191" t="s">
        <v>135</v>
      </c>
      <c r="E136" s="192" t="s">
        <v>415</v>
      </c>
      <c r="F136" s="193" t="s">
        <v>416</v>
      </c>
      <c r="G136" s="194" t="s">
        <v>138</v>
      </c>
      <c r="H136" s="195">
        <v>640</v>
      </c>
      <c r="I136" s="196"/>
      <c r="J136" s="197">
        <f>ROUND(I136*H136,2)</f>
        <v>0</v>
      </c>
      <c r="K136" s="193" t="s">
        <v>139</v>
      </c>
      <c r="L136" s="39"/>
      <c r="M136" s="198" t="s">
        <v>1</v>
      </c>
      <c r="N136" s="199" t="s">
        <v>40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140</v>
      </c>
      <c r="AT136" s="202" t="s">
        <v>135</v>
      </c>
      <c r="AU136" s="202" t="s">
        <v>85</v>
      </c>
      <c r="AY136" s="17" t="s">
        <v>132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83</v>
      </c>
      <c r="BK136" s="203">
        <f>ROUND(I136*H136,2)</f>
        <v>0</v>
      </c>
      <c r="BL136" s="17" t="s">
        <v>140</v>
      </c>
      <c r="BM136" s="202" t="s">
        <v>417</v>
      </c>
    </row>
    <row r="137" spans="1:65" s="13" customFormat="1">
      <c r="B137" s="204"/>
      <c r="C137" s="205"/>
      <c r="D137" s="206" t="s">
        <v>142</v>
      </c>
      <c r="E137" s="207" t="s">
        <v>1</v>
      </c>
      <c r="F137" s="208" t="s">
        <v>418</v>
      </c>
      <c r="G137" s="205"/>
      <c r="H137" s="209">
        <v>480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142</v>
      </c>
      <c r="AU137" s="215" t="s">
        <v>85</v>
      </c>
      <c r="AV137" s="13" t="s">
        <v>85</v>
      </c>
      <c r="AW137" s="13" t="s">
        <v>31</v>
      </c>
      <c r="AX137" s="13" t="s">
        <v>75</v>
      </c>
      <c r="AY137" s="215" t="s">
        <v>132</v>
      </c>
    </row>
    <row r="138" spans="1:65" s="13" customFormat="1">
      <c r="B138" s="204"/>
      <c r="C138" s="205"/>
      <c r="D138" s="206" t="s">
        <v>142</v>
      </c>
      <c r="E138" s="207" t="s">
        <v>1</v>
      </c>
      <c r="F138" s="208" t="s">
        <v>419</v>
      </c>
      <c r="G138" s="205"/>
      <c r="H138" s="209">
        <v>160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142</v>
      </c>
      <c r="AU138" s="215" t="s">
        <v>85</v>
      </c>
      <c r="AV138" s="13" t="s">
        <v>85</v>
      </c>
      <c r="AW138" s="13" t="s">
        <v>31</v>
      </c>
      <c r="AX138" s="13" t="s">
        <v>75</v>
      </c>
      <c r="AY138" s="215" t="s">
        <v>132</v>
      </c>
    </row>
    <row r="139" spans="1:65" s="14" customFormat="1">
      <c r="B139" s="216"/>
      <c r="C139" s="217"/>
      <c r="D139" s="206" t="s">
        <v>142</v>
      </c>
      <c r="E139" s="218" t="s">
        <v>1</v>
      </c>
      <c r="F139" s="219" t="s">
        <v>149</v>
      </c>
      <c r="G139" s="217"/>
      <c r="H139" s="220">
        <v>640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142</v>
      </c>
      <c r="AU139" s="226" t="s">
        <v>85</v>
      </c>
      <c r="AV139" s="14" t="s">
        <v>140</v>
      </c>
      <c r="AW139" s="14" t="s">
        <v>31</v>
      </c>
      <c r="AX139" s="14" t="s">
        <v>83</v>
      </c>
      <c r="AY139" s="226" t="s">
        <v>132</v>
      </c>
    </row>
    <row r="140" spans="1:65" s="2" customFormat="1" ht="72">
      <c r="A140" s="34"/>
      <c r="B140" s="35"/>
      <c r="C140" s="191" t="s">
        <v>133</v>
      </c>
      <c r="D140" s="191" t="s">
        <v>135</v>
      </c>
      <c r="E140" s="192" t="s">
        <v>160</v>
      </c>
      <c r="F140" s="193" t="s">
        <v>161</v>
      </c>
      <c r="G140" s="194" t="s">
        <v>152</v>
      </c>
      <c r="H140" s="195">
        <v>2128.4</v>
      </c>
      <c r="I140" s="196"/>
      <c r="J140" s="197">
        <f>ROUND(I140*H140,2)</f>
        <v>0</v>
      </c>
      <c r="K140" s="193" t="s">
        <v>139</v>
      </c>
      <c r="L140" s="39"/>
      <c r="M140" s="198" t="s">
        <v>1</v>
      </c>
      <c r="N140" s="199" t="s">
        <v>40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140</v>
      </c>
      <c r="AT140" s="202" t="s">
        <v>135</v>
      </c>
      <c r="AU140" s="202" t="s">
        <v>85</v>
      </c>
      <c r="AY140" s="17" t="s">
        <v>132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83</v>
      </c>
      <c r="BK140" s="203">
        <f>ROUND(I140*H140,2)</f>
        <v>0</v>
      </c>
      <c r="BL140" s="17" t="s">
        <v>140</v>
      </c>
      <c r="BM140" s="202" t="s">
        <v>420</v>
      </c>
    </row>
    <row r="141" spans="1:65" s="13" customFormat="1">
      <c r="B141" s="204"/>
      <c r="C141" s="205"/>
      <c r="D141" s="206" t="s">
        <v>142</v>
      </c>
      <c r="E141" s="207" t="s">
        <v>1</v>
      </c>
      <c r="F141" s="208" t="s">
        <v>421</v>
      </c>
      <c r="G141" s="205"/>
      <c r="H141" s="209">
        <v>2128.4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142</v>
      </c>
      <c r="AU141" s="215" t="s">
        <v>85</v>
      </c>
      <c r="AV141" s="13" t="s">
        <v>85</v>
      </c>
      <c r="AW141" s="13" t="s">
        <v>31</v>
      </c>
      <c r="AX141" s="13" t="s">
        <v>75</v>
      </c>
      <c r="AY141" s="215" t="s">
        <v>132</v>
      </c>
    </row>
    <row r="142" spans="1:65" s="14" customFormat="1">
      <c r="B142" s="216"/>
      <c r="C142" s="217"/>
      <c r="D142" s="206" t="s">
        <v>142</v>
      </c>
      <c r="E142" s="218" t="s">
        <v>1</v>
      </c>
      <c r="F142" s="219" t="s">
        <v>149</v>
      </c>
      <c r="G142" s="217"/>
      <c r="H142" s="220">
        <v>2128.4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142</v>
      </c>
      <c r="AU142" s="226" t="s">
        <v>85</v>
      </c>
      <c r="AV142" s="14" t="s">
        <v>140</v>
      </c>
      <c r="AW142" s="14" t="s">
        <v>31</v>
      </c>
      <c r="AX142" s="14" t="s">
        <v>83</v>
      </c>
      <c r="AY142" s="226" t="s">
        <v>132</v>
      </c>
    </row>
    <row r="143" spans="1:65" s="2" customFormat="1" ht="21.75" customHeight="1">
      <c r="A143" s="34"/>
      <c r="B143" s="35"/>
      <c r="C143" s="227" t="s">
        <v>171</v>
      </c>
      <c r="D143" s="227" t="s">
        <v>164</v>
      </c>
      <c r="E143" s="228" t="s">
        <v>165</v>
      </c>
      <c r="F143" s="229" t="s">
        <v>166</v>
      </c>
      <c r="G143" s="230" t="s">
        <v>167</v>
      </c>
      <c r="H143" s="231">
        <v>3912.12</v>
      </c>
      <c r="I143" s="232"/>
      <c r="J143" s="233">
        <f>ROUND(I143*H143,2)</f>
        <v>0</v>
      </c>
      <c r="K143" s="229" t="s">
        <v>139</v>
      </c>
      <c r="L143" s="234"/>
      <c r="M143" s="235" t="s">
        <v>1</v>
      </c>
      <c r="N143" s="236" t="s">
        <v>40</v>
      </c>
      <c r="O143" s="71"/>
      <c r="P143" s="200">
        <f>O143*H143</f>
        <v>0</v>
      </c>
      <c r="Q143" s="200">
        <v>1</v>
      </c>
      <c r="R143" s="200">
        <f>Q143*H143</f>
        <v>3912.12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168</v>
      </c>
      <c r="AT143" s="202" t="s">
        <v>164</v>
      </c>
      <c r="AU143" s="202" t="s">
        <v>85</v>
      </c>
      <c r="AY143" s="17" t="s">
        <v>132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83</v>
      </c>
      <c r="BK143" s="203">
        <f>ROUND(I143*H143,2)</f>
        <v>0</v>
      </c>
      <c r="BL143" s="17" t="s">
        <v>140</v>
      </c>
      <c r="BM143" s="202" t="s">
        <v>422</v>
      </c>
    </row>
    <row r="144" spans="1:65" s="13" customFormat="1">
      <c r="B144" s="204"/>
      <c r="C144" s="205"/>
      <c r="D144" s="206" t="s">
        <v>142</v>
      </c>
      <c r="E144" s="207" t="s">
        <v>1</v>
      </c>
      <c r="F144" s="208" t="s">
        <v>423</v>
      </c>
      <c r="G144" s="205"/>
      <c r="H144" s="209">
        <v>3831.12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142</v>
      </c>
      <c r="AU144" s="215" t="s">
        <v>85</v>
      </c>
      <c r="AV144" s="13" t="s">
        <v>85</v>
      </c>
      <c r="AW144" s="13" t="s">
        <v>31</v>
      </c>
      <c r="AX144" s="13" t="s">
        <v>75</v>
      </c>
      <c r="AY144" s="215" t="s">
        <v>132</v>
      </c>
    </row>
    <row r="145" spans="1:65" s="13" customFormat="1">
      <c r="B145" s="204"/>
      <c r="C145" s="205"/>
      <c r="D145" s="206" t="s">
        <v>142</v>
      </c>
      <c r="E145" s="207" t="s">
        <v>1</v>
      </c>
      <c r="F145" s="208" t="s">
        <v>424</v>
      </c>
      <c r="G145" s="205"/>
      <c r="H145" s="209">
        <v>81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142</v>
      </c>
      <c r="AU145" s="215" t="s">
        <v>85</v>
      </c>
      <c r="AV145" s="13" t="s">
        <v>85</v>
      </c>
      <c r="AW145" s="13" t="s">
        <v>31</v>
      </c>
      <c r="AX145" s="13" t="s">
        <v>75</v>
      </c>
      <c r="AY145" s="215" t="s">
        <v>132</v>
      </c>
    </row>
    <row r="146" spans="1:65" s="14" customFormat="1">
      <c r="B146" s="216"/>
      <c r="C146" s="217"/>
      <c r="D146" s="206" t="s">
        <v>142</v>
      </c>
      <c r="E146" s="218" t="s">
        <v>1</v>
      </c>
      <c r="F146" s="219" t="s">
        <v>149</v>
      </c>
      <c r="G146" s="217"/>
      <c r="H146" s="220">
        <v>3912.12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142</v>
      </c>
      <c r="AU146" s="226" t="s">
        <v>85</v>
      </c>
      <c r="AV146" s="14" t="s">
        <v>140</v>
      </c>
      <c r="AW146" s="14" t="s">
        <v>31</v>
      </c>
      <c r="AX146" s="14" t="s">
        <v>83</v>
      </c>
      <c r="AY146" s="226" t="s">
        <v>132</v>
      </c>
    </row>
    <row r="147" spans="1:65" s="2" customFormat="1" ht="72">
      <c r="A147" s="34"/>
      <c r="B147" s="35"/>
      <c r="C147" s="191" t="s">
        <v>179</v>
      </c>
      <c r="D147" s="191" t="s">
        <v>135</v>
      </c>
      <c r="E147" s="192" t="s">
        <v>425</v>
      </c>
      <c r="F147" s="193" t="s">
        <v>426</v>
      </c>
      <c r="G147" s="194" t="s">
        <v>152</v>
      </c>
      <c r="H147" s="195">
        <v>45</v>
      </c>
      <c r="I147" s="196"/>
      <c r="J147" s="197">
        <f>ROUND(I147*H147,2)</f>
        <v>0</v>
      </c>
      <c r="K147" s="193" t="s">
        <v>139</v>
      </c>
      <c r="L147" s="39"/>
      <c r="M147" s="198" t="s">
        <v>1</v>
      </c>
      <c r="N147" s="199" t="s">
        <v>40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140</v>
      </c>
      <c r="AT147" s="202" t="s">
        <v>135</v>
      </c>
      <c r="AU147" s="202" t="s">
        <v>85</v>
      </c>
      <c r="AY147" s="17" t="s">
        <v>132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83</v>
      </c>
      <c r="BK147" s="203">
        <f>ROUND(I147*H147,2)</f>
        <v>0</v>
      </c>
      <c r="BL147" s="17" t="s">
        <v>140</v>
      </c>
      <c r="BM147" s="202" t="s">
        <v>427</v>
      </c>
    </row>
    <row r="148" spans="1:65" s="13" customFormat="1">
      <c r="B148" s="204"/>
      <c r="C148" s="205"/>
      <c r="D148" s="206" t="s">
        <v>142</v>
      </c>
      <c r="E148" s="207" t="s">
        <v>1</v>
      </c>
      <c r="F148" s="208" t="s">
        <v>428</v>
      </c>
      <c r="G148" s="205"/>
      <c r="H148" s="209">
        <v>45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142</v>
      </c>
      <c r="AU148" s="215" t="s">
        <v>85</v>
      </c>
      <c r="AV148" s="13" t="s">
        <v>85</v>
      </c>
      <c r="AW148" s="13" t="s">
        <v>31</v>
      </c>
      <c r="AX148" s="13" t="s">
        <v>75</v>
      </c>
      <c r="AY148" s="215" t="s">
        <v>132</v>
      </c>
    </row>
    <row r="149" spans="1:65" s="14" customFormat="1">
      <c r="B149" s="216"/>
      <c r="C149" s="217"/>
      <c r="D149" s="206" t="s">
        <v>142</v>
      </c>
      <c r="E149" s="218" t="s">
        <v>1</v>
      </c>
      <c r="F149" s="219" t="s">
        <v>149</v>
      </c>
      <c r="G149" s="217"/>
      <c r="H149" s="220">
        <v>45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142</v>
      </c>
      <c r="AU149" s="226" t="s">
        <v>85</v>
      </c>
      <c r="AV149" s="14" t="s">
        <v>140</v>
      </c>
      <c r="AW149" s="14" t="s">
        <v>31</v>
      </c>
      <c r="AX149" s="14" t="s">
        <v>83</v>
      </c>
      <c r="AY149" s="226" t="s">
        <v>132</v>
      </c>
    </row>
    <row r="150" spans="1:65" s="2" customFormat="1" ht="78" customHeight="1">
      <c r="A150" s="34"/>
      <c r="B150" s="35"/>
      <c r="C150" s="191" t="s">
        <v>168</v>
      </c>
      <c r="D150" s="191" t="s">
        <v>135</v>
      </c>
      <c r="E150" s="192" t="s">
        <v>429</v>
      </c>
      <c r="F150" s="193" t="s">
        <v>430</v>
      </c>
      <c r="G150" s="194" t="s">
        <v>191</v>
      </c>
      <c r="H150" s="195">
        <v>1.034</v>
      </c>
      <c r="I150" s="196"/>
      <c r="J150" s="197">
        <f>ROUND(I150*H150,2)</f>
        <v>0</v>
      </c>
      <c r="K150" s="193" t="s">
        <v>139</v>
      </c>
      <c r="L150" s="39"/>
      <c r="M150" s="198" t="s">
        <v>1</v>
      </c>
      <c r="N150" s="199" t="s">
        <v>40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140</v>
      </c>
      <c r="AT150" s="202" t="s">
        <v>135</v>
      </c>
      <c r="AU150" s="202" t="s">
        <v>85</v>
      </c>
      <c r="AY150" s="17" t="s">
        <v>132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83</v>
      </c>
      <c r="BK150" s="203">
        <f>ROUND(I150*H150,2)</f>
        <v>0</v>
      </c>
      <c r="BL150" s="17" t="s">
        <v>140</v>
      </c>
      <c r="BM150" s="202" t="s">
        <v>431</v>
      </c>
    </row>
    <row r="151" spans="1:65" s="13" customFormat="1">
      <c r="B151" s="204"/>
      <c r="C151" s="205"/>
      <c r="D151" s="206" t="s">
        <v>142</v>
      </c>
      <c r="E151" s="207" t="s">
        <v>1</v>
      </c>
      <c r="F151" s="208" t="s">
        <v>432</v>
      </c>
      <c r="G151" s="205"/>
      <c r="H151" s="209">
        <v>0.55000000000000004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142</v>
      </c>
      <c r="AU151" s="215" t="s">
        <v>85</v>
      </c>
      <c r="AV151" s="13" t="s">
        <v>85</v>
      </c>
      <c r="AW151" s="13" t="s">
        <v>31</v>
      </c>
      <c r="AX151" s="13" t="s">
        <v>75</v>
      </c>
      <c r="AY151" s="215" t="s">
        <v>132</v>
      </c>
    </row>
    <row r="152" spans="1:65" s="13" customFormat="1">
      <c r="B152" s="204"/>
      <c r="C152" s="205"/>
      <c r="D152" s="206" t="s">
        <v>142</v>
      </c>
      <c r="E152" s="207" t="s">
        <v>1</v>
      </c>
      <c r="F152" s="208" t="s">
        <v>433</v>
      </c>
      <c r="G152" s="205"/>
      <c r="H152" s="209">
        <v>0.35199999999999998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142</v>
      </c>
      <c r="AU152" s="215" t="s">
        <v>85</v>
      </c>
      <c r="AV152" s="13" t="s">
        <v>85</v>
      </c>
      <c r="AW152" s="13" t="s">
        <v>31</v>
      </c>
      <c r="AX152" s="13" t="s">
        <v>75</v>
      </c>
      <c r="AY152" s="215" t="s">
        <v>132</v>
      </c>
    </row>
    <row r="153" spans="1:65" s="13" customFormat="1">
      <c r="B153" s="204"/>
      <c r="C153" s="205"/>
      <c r="D153" s="206" t="s">
        <v>142</v>
      </c>
      <c r="E153" s="207" t="s">
        <v>1</v>
      </c>
      <c r="F153" s="208" t="s">
        <v>434</v>
      </c>
      <c r="G153" s="205"/>
      <c r="H153" s="209">
        <v>0.13200000000000001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142</v>
      </c>
      <c r="AU153" s="215" t="s">
        <v>85</v>
      </c>
      <c r="AV153" s="13" t="s">
        <v>85</v>
      </c>
      <c r="AW153" s="13" t="s">
        <v>31</v>
      </c>
      <c r="AX153" s="13" t="s">
        <v>75</v>
      </c>
      <c r="AY153" s="215" t="s">
        <v>132</v>
      </c>
    </row>
    <row r="154" spans="1:65" s="14" customFormat="1">
      <c r="B154" s="216"/>
      <c r="C154" s="217"/>
      <c r="D154" s="206" t="s">
        <v>142</v>
      </c>
      <c r="E154" s="218" t="s">
        <v>1</v>
      </c>
      <c r="F154" s="219" t="s">
        <v>149</v>
      </c>
      <c r="G154" s="217"/>
      <c r="H154" s="220">
        <v>1.034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142</v>
      </c>
      <c r="AU154" s="226" t="s">
        <v>85</v>
      </c>
      <c r="AV154" s="14" t="s">
        <v>140</v>
      </c>
      <c r="AW154" s="14" t="s">
        <v>31</v>
      </c>
      <c r="AX154" s="14" t="s">
        <v>83</v>
      </c>
      <c r="AY154" s="226" t="s">
        <v>132</v>
      </c>
    </row>
    <row r="155" spans="1:65" s="2" customFormat="1" ht="90" customHeight="1">
      <c r="A155" s="34"/>
      <c r="B155" s="35"/>
      <c r="C155" s="191" t="s">
        <v>335</v>
      </c>
      <c r="D155" s="191" t="s">
        <v>135</v>
      </c>
      <c r="E155" s="192" t="s">
        <v>435</v>
      </c>
      <c r="F155" s="193" t="s">
        <v>436</v>
      </c>
      <c r="G155" s="194" t="s">
        <v>191</v>
      </c>
      <c r="H155" s="195">
        <v>1.4179999999999999</v>
      </c>
      <c r="I155" s="196"/>
      <c r="J155" s="197">
        <f>ROUND(I155*H155,2)</f>
        <v>0</v>
      </c>
      <c r="K155" s="193" t="s">
        <v>139</v>
      </c>
      <c r="L155" s="39"/>
      <c r="M155" s="198" t="s">
        <v>1</v>
      </c>
      <c r="N155" s="199" t="s">
        <v>40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140</v>
      </c>
      <c r="AT155" s="202" t="s">
        <v>135</v>
      </c>
      <c r="AU155" s="202" t="s">
        <v>85</v>
      </c>
      <c r="AY155" s="17" t="s">
        <v>132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83</v>
      </c>
      <c r="BK155" s="203">
        <f>ROUND(I155*H155,2)</f>
        <v>0</v>
      </c>
      <c r="BL155" s="17" t="s">
        <v>140</v>
      </c>
      <c r="BM155" s="202" t="s">
        <v>437</v>
      </c>
    </row>
    <row r="156" spans="1:65" s="13" customFormat="1">
      <c r="B156" s="204"/>
      <c r="C156" s="205"/>
      <c r="D156" s="206" t="s">
        <v>142</v>
      </c>
      <c r="E156" s="207" t="s">
        <v>1</v>
      </c>
      <c r="F156" s="208" t="s">
        <v>438</v>
      </c>
      <c r="G156" s="205"/>
      <c r="H156" s="209">
        <v>0.44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142</v>
      </c>
      <c r="AU156" s="215" t="s">
        <v>85</v>
      </c>
      <c r="AV156" s="13" t="s">
        <v>85</v>
      </c>
      <c r="AW156" s="13" t="s">
        <v>31</v>
      </c>
      <c r="AX156" s="13" t="s">
        <v>75</v>
      </c>
      <c r="AY156" s="215" t="s">
        <v>132</v>
      </c>
    </row>
    <row r="157" spans="1:65" s="13" customFormat="1">
      <c r="B157" s="204"/>
      <c r="C157" s="205"/>
      <c r="D157" s="206" t="s">
        <v>142</v>
      </c>
      <c r="E157" s="207" t="s">
        <v>1</v>
      </c>
      <c r="F157" s="208" t="s">
        <v>439</v>
      </c>
      <c r="G157" s="205"/>
      <c r="H157" s="209">
        <v>8.0000000000000002E-3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142</v>
      </c>
      <c r="AU157" s="215" t="s">
        <v>85</v>
      </c>
      <c r="AV157" s="13" t="s">
        <v>85</v>
      </c>
      <c r="AW157" s="13" t="s">
        <v>31</v>
      </c>
      <c r="AX157" s="13" t="s">
        <v>75</v>
      </c>
      <c r="AY157" s="215" t="s">
        <v>132</v>
      </c>
    </row>
    <row r="158" spans="1:65" s="13" customFormat="1">
      <c r="B158" s="204"/>
      <c r="C158" s="205"/>
      <c r="D158" s="206" t="s">
        <v>142</v>
      </c>
      <c r="E158" s="207" t="s">
        <v>1</v>
      </c>
      <c r="F158" s="208" t="s">
        <v>434</v>
      </c>
      <c r="G158" s="205"/>
      <c r="H158" s="209">
        <v>0.13200000000000001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142</v>
      </c>
      <c r="AU158" s="215" t="s">
        <v>85</v>
      </c>
      <c r="AV158" s="13" t="s">
        <v>85</v>
      </c>
      <c r="AW158" s="13" t="s">
        <v>31</v>
      </c>
      <c r="AX158" s="13" t="s">
        <v>75</v>
      </c>
      <c r="AY158" s="215" t="s">
        <v>132</v>
      </c>
    </row>
    <row r="159" spans="1:65" s="13" customFormat="1">
      <c r="B159" s="204"/>
      <c r="C159" s="205"/>
      <c r="D159" s="206" t="s">
        <v>142</v>
      </c>
      <c r="E159" s="207" t="s">
        <v>1</v>
      </c>
      <c r="F159" s="208" t="s">
        <v>440</v>
      </c>
      <c r="G159" s="205"/>
      <c r="H159" s="209">
        <v>0.35599999999999998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142</v>
      </c>
      <c r="AU159" s="215" t="s">
        <v>85</v>
      </c>
      <c r="AV159" s="13" t="s">
        <v>85</v>
      </c>
      <c r="AW159" s="13" t="s">
        <v>31</v>
      </c>
      <c r="AX159" s="13" t="s">
        <v>75</v>
      </c>
      <c r="AY159" s="215" t="s">
        <v>132</v>
      </c>
    </row>
    <row r="160" spans="1:65" s="13" customFormat="1">
      <c r="B160" s="204"/>
      <c r="C160" s="205"/>
      <c r="D160" s="206" t="s">
        <v>142</v>
      </c>
      <c r="E160" s="207" t="s">
        <v>1</v>
      </c>
      <c r="F160" s="208" t="s">
        <v>441</v>
      </c>
      <c r="G160" s="205"/>
      <c r="H160" s="209">
        <v>0.48199999999999998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142</v>
      </c>
      <c r="AU160" s="215" t="s">
        <v>85</v>
      </c>
      <c r="AV160" s="13" t="s">
        <v>85</v>
      </c>
      <c r="AW160" s="13" t="s">
        <v>31</v>
      </c>
      <c r="AX160" s="13" t="s">
        <v>75</v>
      </c>
      <c r="AY160" s="215" t="s">
        <v>132</v>
      </c>
    </row>
    <row r="161" spans="1:65" s="14" customFormat="1">
      <c r="B161" s="216"/>
      <c r="C161" s="217"/>
      <c r="D161" s="206" t="s">
        <v>142</v>
      </c>
      <c r="E161" s="218" t="s">
        <v>1</v>
      </c>
      <c r="F161" s="219" t="s">
        <v>149</v>
      </c>
      <c r="G161" s="217"/>
      <c r="H161" s="220">
        <v>1.4179999999999999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142</v>
      </c>
      <c r="AU161" s="226" t="s">
        <v>85</v>
      </c>
      <c r="AV161" s="14" t="s">
        <v>140</v>
      </c>
      <c r="AW161" s="14" t="s">
        <v>31</v>
      </c>
      <c r="AX161" s="14" t="s">
        <v>83</v>
      </c>
      <c r="AY161" s="226" t="s">
        <v>132</v>
      </c>
    </row>
    <row r="162" spans="1:65" s="2" customFormat="1" ht="21.75" customHeight="1">
      <c r="A162" s="34"/>
      <c r="B162" s="35"/>
      <c r="C162" s="227" t="s">
        <v>195</v>
      </c>
      <c r="D162" s="227" t="s">
        <v>164</v>
      </c>
      <c r="E162" s="228" t="s">
        <v>172</v>
      </c>
      <c r="F162" s="229" t="s">
        <v>173</v>
      </c>
      <c r="G162" s="230" t="s">
        <v>174</v>
      </c>
      <c r="H162" s="231">
        <v>1795</v>
      </c>
      <c r="I162" s="250"/>
      <c r="J162" s="233">
        <f>ROUND(I162*H162,2)</f>
        <v>0</v>
      </c>
      <c r="K162" s="229" t="s">
        <v>139</v>
      </c>
      <c r="L162" s="234"/>
      <c r="M162" s="235" t="s">
        <v>1</v>
      </c>
      <c r="N162" s="236" t="s">
        <v>40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168</v>
      </c>
      <c r="AT162" s="202" t="s">
        <v>164</v>
      </c>
      <c r="AU162" s="202" t="s">
        <v>85</v>
      </c>
      <c r="AY162" s="17" t="s">
        <v>132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83</v>
      </c>
      <c r="BK162" s="203">
        <f>ROUND(I162*H162,2)</f>
        <v>0</v>
      </c>
      <c r="BL162" s="17" t="s">
        <v>140</v>
      </c>
      <c r="BM162" s="202" t="s">
        <v>442</v>
      </c>
    </row>
    <row r="163" spans="1:65" s="15" customFormat="1">
      <c r="B163" s="237"/>
      <c r="C163" s="238"/>
      <c r="D163" s="206" t="s">
        <v>142</v>
      </c>
      <c r="E163" s="239" t="s">
        <v>1</v>
      </c>
      <c r="F163" s="240" t="s">
        <v>176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142</v>
      </c>
      <c r="AU163" s="246" t="s">
        <v>85</v>
      </c>
      <c r="AV163" s="15" t="s">
        <v>83</v>
      </c>
      <c r="AW163" s="15" t="s">
        <v>31</v>
      </c>
      <c r="AX163" s="15" t="s">
        <v>75</v>
      </c>
      <c r="AY163" s="246" t="s">
        <v>132</v>
      </c>
    </row>
    <row r="164" spans="1:65" s="13" customFormat="1">
      <c r="B164" s="204"/>
      <c r="C164" s="205"/>
      <c r="D164" s="206" t="s">
        <v>142</v>
      </c>
      <c r="E164" s="207" t="s">
        <v>1</v>
      </c>
      <c r="F164" s="208" t="s">
        <v>443</v>
      </c>
      <c r="G164" s="205"/>
      <c r="H164" s="209">
        <v>1795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142</v>
      </c>
      <c r="AU164" s="215" t="s">
        <v>85</v>
      </c>
      <c r="AV164" s="13" t="s">
        <v>85</v>
      </c>
      <c r="AW164" s="13" t="s">
        <v>31</v>
      </c>
      <c r="AX164" s="13" t="s">
        <v>75</v>
      </c>
      <c r="AY164" s="215" t="s">
        <v>132</v>
      </c>
    </row>
    <row r="165" spans="1:65" s="14" customFormat="1">
      <c r="B165" s="216"/>
      <c r="C165" s="217"/>
      <c r="D165" s="206" t="s">
        <v>142</v>
      </c>
      <c r="E165" s="218" t="s">
        <v>1</v>
      </c>
      <c r="F165" s="219" t="s">
        <v>149</v>
      </c>
      <c r="G165" s="217"/>
      <c r="H165" s="220">
        <v>1795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142</v>
      </c>
      <c r="AU165" s="226" t="s">
        <v>85</v>
      </c>
      <c r="AV165" s="14" t="s">
        <v>140</v>
      </c>
      <c r="AW165" s="14" t="s">
        <v>31</v>
      </c>
      <c r="AX165" s="14" t="s">
        <v>83</v>
      </c>
      <c r="AY165" s="226" t="s">
        <v>132</v>
      </c>
    </row>
    <row r="166" spans="1:65" s="2" customFormat="1" ht="24">
      <c r="A166" s="34"/>
      <c r="B166" s="35"/>
      <c r="C166" s="227" t="s">
        <v>200</v>
      </c>
      <c r="D166" s="227" t="s">
        <v>164</v>
      </c>
      <c r="E166" s="228" t="s">
        <v>180</v>
      </c>
      <c r="F166" s="229" t="s">
        <v>181</v>
      </c>
      <c r="G166" s="230" t="s">
        <v>174</v>
      </c>
      <c r="H166" s="231">
        <v>7180</v>
      </c>
      <c r="I166" s="232"/>
      <c r="J166" s="233">
        <f>ROUND(I166*H166,2)</f>
        <v>0</v>
      </c>
      <c r="K166" s="229" t="s">
        <v>139</v>
      </c>
      <c r="L166" s="234"/>
      <c r="M166" s="235" t="s">
        <v>1</v>
      </c>
      <c r="N166" s="236" t="s">
        <v>40</v>
      </c>
      <c r="O166" s="71"/>
      <c r="P166" s="200">
        <f>O166*H166</f>
        <v>0</v>
      </c>
      <c r="Q166" s="200">
        <v>1.23E-3</v>
      </c>
      <c r="R166" s="200">
        <f>Q166*H166</f>
        <v>8.8314000000000004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168</v>
      </c>
      <c r="AT166" s="202" t="s">
        <v>164</v>
      </c>
      <c r="AU166" s="202" t="s">
        <v>85</v>
      </c>
      <c r="AY166" s="17" t="s">
        <v>132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83</v>
      </c>
      <c r="BK166" s="203">
        <f>ROUND(I166*H166,2)</f>
        <v>0</v>
      </c>
      <c r="BL166" s="17" t="s">
        <v>140</v>
      </c>
      <c r="BM166" s="202" t="s">
        <v>444</v>
      </c>
    </row>
    <row r="167" spans="1:65" s="13" customFormat="1">
      <c r="B167" s="204"/>
      <c r="C167" s="205"/>
      <c r="D167" s="206" t="s">
        <v>142</v>
      </c>
      <c r="E167" s="207" t="s">
        <v>1</v>
      </c>
      <c r="F167" s="208" t="s">
        <v>445</v>
      </c>
      <c r="G167" s="205"/>
      <c r="H167" s="209">
        <v>7180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142</v>
      </c>
      <c r="AU167" s="215" t="s">
        <v>85</v>
      </c>
      <c r="AV167" s="13" t="s">
        <v>85</v>
      </c>
      <c r="AW167" s="13" t="s">
        <v>31</v>
      </c>
      <c r="AX167" s="13" t="s">
        <v>75</v>
      </c>
      <c r="AY167" s="215" t="s">
        <v>132</v>
      </c>
    </row>
    <row r="168" spans="1:65" s="14" customFormat="1">
      <c r="B168" s="216"/>
      <c r="C168" s="217"/>
      <c r="D168" s="206" t="s">
        <v>142</v>
      </c>
      <c r="E168" s="218" t="s">
        <v>1</v>
      </c>
      <c r="F168" s="219" t="s">
        <v>149</v>
      </c>
      <c r="G168" s="217"/>
      <c r="H168" s="220">
        <v>7180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142</v>
      </c>
      <c r="AU168" s="226" t="s">
        <v>85</v>
      </c>
      <c r="AV168" s="14" t="s">
        <v>140</v>
      </c>
      <c r="AW168" s="14" t="s">
        <v>31</v>
      </c>
      <c r="AX168" s="14" t="s">
        <v>83</v>
      </c>
      <c r="AY168" s="226" t="s">
        <v>132</v>
      </c>
    </row>
    <row r="169" spans="1:65" s="2" customFormat="1" ht="21.75" customHeight="1">
      <c r="A169" s="34"/>
      <c r="B169" s="35"/>
      <c r="C169" s="227" t="s">
        <v>208</v>
      </c>
      <c r="D169" s="227" t="s">
        <v>164</v>
      </c>
      <c r="E169" s="228" t="s">
        <v>184</v>
      </c>
      <c r="F169" s="229" t="s">
        <v>185</v>
      </c>
      <c r="G169" s="230" t="s">
        <v>174</v>
      </c>
      <c r="H169" s="231">
        <v>3590</v>
      </c>
      <c r="I169" s="250"/>
      <c r="J169" s="233">
        <f>ROUND(I169*H169,2)</f>
        <v>0</v>
      </c>
      <c r="K169" s="229" t="s">
        <v>139</v>
      </c>
      <c r="L169" s="234"/>
      <c r="M169" s="235" t="s">
        <v>1</v>
      </c>
      <c r="N169" s="236" t="s">
        <v>40</v>
      </c>
      <c r="O169" s="71"/>
      <c r="P169" s="200">
        <f>O169*H169</f>
        <v>0</v>
      </c>
      <c r="Q169" s="200">
        <v>1.8000000000000001E-4</v>
      </c>
      <c r="R169" s="200">
        <f>Q169*H169</f>
        <v>0.6462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168</v>
      </c>
      <c r="AT169" s="202" t="s">
        <v>164</v>
      </c>
      <c r="AU169" s="202" t="s">
        <v>85</v>
      </c>
      <c r="AY169" s="17" t="s">
        <v>132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83</v>
      </c>
      <c r="BK169" s="203">
        <f>ROUND(I169*H169,2)</f>
        <v>0</v>
      </c>
      <c r="BL169" s="17" t="s">
        <v>140</v>
      </c>
      <c r="BM169" s="202" t="s">
        <v>446</v>
      </c>
    </row>
    <row r="170" spans="1:65" s="15" customFormat="1">
      <c r="B170" s="237"/>
      <c r="C170" s="238"/>
      <c r="D170" s="206" t="s">
        <v>142</v>
      </c>
      <c r="E170" s="239" t="s">
        <v>1</v>
      </c>
      <c r="F170" s="240" t="s">
        <v>176</v>
      </c>
      <c r="G170" s="238"/>
      <c r="H170" s="239" t="s">
        <v>1</v>
      </c>
      <c r="I170" s="241"/>
      <c r="J170" s="238"/>
      <c r="K170" s="238"/>
      <c r="L170" s="242"/>
      <c r="M170" s="243"/>
      <c r="N170" s="244"/>
      <c r="O170" s="244"/>
      <c r="P170" s="244"/>
      <c r="Q170" s="244"/>
      <c r="R170" s="244"/>
      <c r="S170" s="244"/>
      <c r="T170" s="245"/>
      <c r="AT170" s="246" t="s">
        <v>142</v>
      </c>
      <c r="AU170" s="246" t="s">
        <v>85</v>
      </c>
      <c r="AV170" s="15" t="s">
        <v>83</v>
      </c>
      <c r="AW170" s="15" t="s">
        <v>31</v>
      </c>
      <c r="AX170" s="15" t="s">
        <v>75</v>
      </c>
      <c r="AY170" s="246" t="s">
        <v>132</v>
      </c>
    </row>
    <row r="171" spans="1:65" s="13" customFormat="1">
      <c r="B171" s="204"/>
      <c r="C171" s="205"/>
      <c r="D171" s="206" t="s">
        <v>142</v>
      </c>
      <c r="E171" s="207" t="s">
        <v>1</v>
      </c>
      <c r="F171" s="208" t="s">
        <v>447</v>
      </c>
      <c r="G171" s="205"/>
      <c r="H171" s="209">
        <v>3590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142</v>
      </c>
      <c r="AU171" s="215" t="s">
        <v>85</v>
      </c>
      <c r="AV171" s="13" t="s">
        <v>85</v>
      </c>
      <c r="AW171" s="13" t="s">
        <v>31</v>
      </c>
      <c r="AX171" s="13" t="s">
        <v>75</v>
      </c>
      <c r="AY171" s="215" t="s">
        <v>132</v>
      </c>
    </row>
    <row r="172" spans="1:65" s="14" customFormat="1">
      <c r="B172" s="216"/>
      <c r="C172" s="217"/>
      <c r="D172" s="206" t="s">
        <v>142</v>
      </c>
      <c r="E172" s="218" t="s">
        <v>1</v>
      </c>
      <c r="F172" s="219" t="s">
        <v>149</v>
      </c>
      <c r="G172" s="217"/>
      <c r="H172" s="220">
        <v>3590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142</v>
      </c>
      <c r="AU172" s="226" t="s">
        <v>85</v>
      </c>
      <c r="AV172" s="14" t="s">
        <v>140</v>
      </c>
      <c r="AW172" s="14" t="s">
        <v>31</v>
      </c>
      <c r="AX172" s="14" t="s">
        <v>83</v>
      </c>
      <c r="AY172" s="226" t="s">
        <v>132</v>
      </c>
    </row>
    <row r="173" spans="1:65" s="2" customFormat="1" ht="128.65" customHeight="1">
      <c r="A173" s="34"/>
      <c r="B173" s="35"/>
      <c r="C173" s="191" t="s">
        <v>215</v>
      </c>
      <c r="D173" s="191" t="s">
        <v>135</v>
      </c>
      <c r="E173" s="192" t="s">
        <v>448</v>
      </c>
      <c r="F173" s="193" t="s">
        <v>449</v>
      </c>
      <c r="G173" s="194" t="s">
        <v>191</v>
      </c>
      <c r="H173" s="195">
        <v>3.1019999999999999</v>
      </c>
      <c r="I173" s="196"/>
      <c r="J173" s="197">
        <f>ROUND(I173*H173,2)</f>
        <v>0</v>
      </c>
      <c r="K173" s="193" t="s">
        <v>139</v>
      </c>
      <c r="L173" s="39"/>
      <c r="M173" s="198" t="s">
        <v>1</v>
      </c>
      <c r="N173" s="199" t="s">
        <v>40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140</v>
      </c>
      <c r="AT173" s="202" t="s">
        <v>135</v>
      </c>
      <c r="AU173" s="202" t="s">
        <v>85</v>
      </c>
      <c r="AY173" s="17" t="s">
        <v>132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83</v>
      </c>
      <c r="BK173" s="203">
        <f>ROUND(I173*H173,2)</f>
        <v>0</v>
      </c>
      <c r="BL173" s="17" t="s">
        <v>140</v>
      </c>
      <c r="BM173" s="202" t="s">
        <v>450</v>
      </c>
    </row>
    <row r="174" spans="1:65" s="13" customFormat="1">
      <c r="B174" s="204"/>
      <c r="C174" s="205"/>
      <c r="D174" s="206" t="s">
        <v>142</v>
      </c>
      <c r="E174" s="207" t="s">
        <v>1</v>
      </c>
      <c r="F174" s="208" t="s">
        <v>451</v>
      </c>
      <c r="G174" s="205"/>
      <c r="H174" s="209">
        <v>3.1019999999999999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142</v>
      </c>
      <c r="AU174" s="215" t="s">
        <v>85</v>
      </c>
      <c r="AV174" s="13" t="s">
        <v>85</v>
      </c>
      <c r="AW174" s="13" t="s">
        <v>31</v>
      </c>
      <c r="AX174" s="13" t="s">
        <v>75</v>
      </c>
      <c r="AY174" s="215" t="s">
        <v>132</v>
      </c>
    </row>
    <row r="175" spans="1:65" s="14" customFormat="1">
      <c r="B175" s="216"/>
      <c r="C175" s="217"/>
      <c r="D175" s="206" t="s">
        <v>142</v>
      </c>
      <c r="E175" s="218" t="s">
        <v>1</v>
      </c>
      <c r="F175" s="219" t="s">
        <v>149</v>
      </c>
      <c r="G175" s="217"/>
      <c r="H175" s="220">
        <v>3.1019999999999999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142</v>
      </c>
      <c r="AU175" s="226" t="s">
        <v>85</v>
      </c>
      <c r="AV175" s="14" t="s">
        <v>140</v>
      </c>
      <c r="AW175" s="14" t="s">
        <v>31</v>
      </c>
      <c r="AX175" s="14" t="s">
        <v>83</v>
      </c>
      <c r="AY175" s="226" t="s">
        <v>132</v>
      </c>
    </row>
    <row r="176" spans="1:65" s="2" customFormat="1" ht="128.65" customHeight="1">
      <c r="A176" s="34"/>
      <c r="B176" s="35"/>
      <c r="C176" s="191" t="s">
        <v>220</v>
      </c>
      <c r="D176" s="191" t="s">
        <v>135</v>
      </c>
      <c r="E176" s="192" t="s">
        <v>452</v>
      </c>
      <c r="F176" s="193" t="s">
        <v>453</v>
      </c>
      <c r="G176" s="194" t="s">
        <v>203</v>
      </c>
      <c r="H176" s="195">
        <v>250</v>
      </c>
      <c r="I176" s="196"/>
      <c r="J176" s="197">
        <f>ROUND(I176*H176,2)</f>
        <v>0</v>
      </c>
      <c r="K176" s="193" t="s">
        <v>139</v>
      </c>
      <c r="L176" s="39"/>
      <c r="M176" s="198" t="s">
        <v>1</v>
      </c>
      <c r="N176" s="199" t="s">
        <v>40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140</v>
      </c>
      <c r="AT176" s="202" t="s">
        <v>135</v>
      </c>
      <c r="AU176" s="202" t="s">
        <v>85</v>
      </c>
      <c r="AY176" s="17" t="s">
        <v>132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83</v>
      </c>
      <c r="BK176" s="203">
        <f>ROUND(I176*H176,2)</f>
        <v>0</v>
      </c>
      <c r="BL176" s="17" t="s">
        <v>140</v>
      </c>
      <c r="BM176" s="202" t="s">
        <v>454</v>
      </c>
    </row>
    <row r="177" spans="1:65" s="13" customFormat="1">
      <c r="B177" s="204"/>
      <c r="C177" s="205"/>
      <c r="D177" s="206" t="s">
        <v>142</v>
      </c>
      <c r="E177" s="207" t="s">
        <v>1</v>
      </c>
      <c r="F177" s="208" t="s">
        <v>455</v>
      </c>
      <c r="G177" s="205"/>
      <c r="H177" s="209">
        <v>100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142</v>
      </c>
      <c r="AU177" s="215" t="s">
        <v>85</v>
      </c>
      <c r="AV177" s="13" t="s">
        <v>85</v>
      </c>
      <c r="AW177" s="13" t="s">
        <v>31</v>
      </c>
      <c r="AX177" s="13" t="s">
        <v>75</v>
      </c>
      <c r="AY177" s="215" t="s">
        <v>132</v>
      </c>
    </row>
    <row r="178" spans="1:65" s="13" customFormat="1">
      <c r="B178" s="204"/>
      <c r="C178" s="205"/>
      <c r="D178" s="206" t="s">
        <v>142</v>
      </c>
      <c r="E178" s="207" t="s">
        <v>1</v>
      </c>
      <c r="F178" s="208" t="s">
        <v>456</v>
      </c>
      <c r="G178" s="205"/>
      <c r="H178" s="209">
        <v>150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142</v>
      </c>
      <c r="AU178" s="215" t="s">
        <v>85</v>
      </c>
      <c r="AV178" s="13" t="s">
        <v>85</v>
      </c>
      <c r="AW178" s="13" t="s">
        <v>31</v>
      </c>
      <c r="AX178" s="13" t="s">
        <v>75</v>
      </c>
      <c r="AY178" s="215" t="s">
        <v>132</v>
      </c>
    </row>
    <row r="179" spans="1:65" s="14" customFormat="1">
      <c r="B179" s="216"/>
      <c r="C179" s="217"/>
      <c r="D179" s="206" t="s">
        <v>142</v>
      </c>
      <c r="E179" s="218" t="s">
        <v>1</v>
      </c>
      <c r="F179" s="219" t="s">
        <v>149</v>
      </c>
      <c r="G179" s="217"/>
      <c r="H179" s="220">
        <v>250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142</v>
      </c>
      <c r="AU179" s="226" t="s">
        <v>85</v>
      </c>
      <c r="AV179" s="14" t="s">
        <v>140</v>
      </c>
      <c r="AW179" s="14" t="s">
        <v>31</v>
      </c>
      <c r="AX179" s="14" t="s">
        <v>83</v>
      </c>
      <c r="AY179" s="226" t="s">
        <v>132</v>
      </c>
    </row>
    <row r="180" spans="1:65" s="2" customFormat="1" ht="21.75" customHeight="1">
      <c r="A180" s="34"/>
      <c r="B180" s="35"/>
      <c r="C180" s="227" t="s">
        <v>8</v>
      </c>
      <c r="D180" s="227" t="s">
        <v>164</v>
      </c>
      <c r="E180" s="228" t="s">
        <v>457</v>
      </c>
      <c r="F180" s="229" t="s">
        <v>458</v>
      </c>
      <c r="G180" s="230" t="s">
        <v>152</v>
      </c>
      <c r="H180" s="231">
        <v>8.15</v>
      </c>
      <c r="I180" s="250"/>
      <c r="J180" s="233">
        <f>ROUND(I180*H180,2)</f>
        <v>0</v>
      </c>
      <c r="K180" s="229" t="s">
        <v>139</v>
      </c>
      <c r="L180" s="234"/>
      <c r="M180" s="235" t="s">
        <v>1</v>
      </c>
      <c r="N180" s="236" t="s">
        <v>40</v>
      </c>
      <c r="O180" s="71"/>
      <c r="P180" s="200">
        <f>O180*H180</f>
        <v>0</v>
      </c>
      <c r="Q180" s="200">
        <v>0.95499999999999996</v>
      </c>
      <c r="R180" s="200">
        <f>Q180*H180</f>
        <v>7.7832499999999998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168</v>
      </c>
      <c r="AT180" s="202" t="s">
        <v>164</v>
      </c>
      <c r="AU180" s="202" t="s">
        <v>85</v>
      </c>
      <c r="AY180" s="17" t="s">
        <v>132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83</v>
      </c>
      <c r="BK180" s="203">
        <f>ROUND(I180*H180,2)</f>
        <v>0</v>
      </c>
      <c r="BL180" s="17" t="s">
        <v>140</v>
      </c>
      <c r="BM180" s="202" t="s">
        <v>459</v>
      </c>
    </row>
    <row r="181" spans="1:65" s="15" customFormat="1">
      <c r="B181" s="237"/>
      <c r="C181" s="238"/>
      <c r="D181" s="206" t="s">
        <v>142</v>
      </c>
      <c r="E181" s="239" t="s">
        <v>1</v>
      </c>
      <c r="F181" s="240" t="s">
        <v>176</v>
      </c>
      <c r="G181" s="238"/>
      <c r="H181" s="239" t="s">
        <v>1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AT181" s="246" t="s">
        <v>142</v>
      </c>
      <c r="AU181" s="246" t="s">
        <v>85</v>
      </c>
      <c r="AV181" s="15" t="s">
        <v>83</v>
      </c>
      <c r="AW181" s="15" t="s">
        <v>31</v>
      </c>
      <c r="AX181" s="15" t="s">
        <v>75</v>
      </c>
      <c r="AY181" s="246" t="s">
        <v>132</v>
      </c>
    </row>
    <row r="182" spans="1:65" s="13" customFormat="1">
      <c r="B182" s="204"/>
      <c r="C182" s="205"/>
      <c r="D182" s="206" t="s">
        <v>142</v>
      </c>
      <c r="E182" s="207" t="s">
        <v>1</v>
      </c>
      <c r="F182" s="208" t="s">
        <v>460</v>
      </c>
      <c r="G182" s="205"/>
      <c r="H182" s="209">
        <v>8.15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142</v>
      </c>
      <c r="AU182" s="215" t="s">
        <v>85</v>
      </c>
      <c r="AV182" s="13" t="s">
        <v>85</v>
      </c>
      <c r="AW182" s="13" t="s">
        <v>31</v>
      </c>
      <c r="AX182" s="13" t="s">
        <v>75</v>
      </c>
      <c r="AY182" s="215" t="s">
        <v>132</v>
      </c>
    </row>
    <row r="183" spans="1:65" s="14" customFormat="1">
      <c r="B183" s="216"/>
      <c r="C183" s="217"/>
      <c r="D183" s="206" t="s">
        <v>142</v>
      </c>
      <c r="E183" s="218" t="s">
        <v>1</v>
      </c>
      <c r="F183" s="219" t="s">
        <v>149</v>
      </c>
      <c r="G183" s="217"/>
      <c r="H183" s="220">
        <v>8.15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142</v>
      </c>
      <c r="AU183" s="226" t="s">
        <v>85</v>
      </c>
      <c r="AV183" s="14" t="s">
        <v>140</v>
      </c>
      <c r="AW183" s="14" t="s">
        <v>31</v>
      </c>
      <c r="AX183" s="14" t="s">
        <v>83</v>
      </c>
      <c r="AY183" s="226" t="s">
        <v>132</v>
      </c>
    </row>
    <row r="184" spans="1:65" s="2" customFormat="1" ht="16.5" customHeight="1">
      <c r="A184" s="34"/>
      <c r="B184" s="35"/>
      <c r="C184" s="227" t="s">
        <v>235</v>
      </c>
      <c r="D184" s="227" t="s">
        <v>164</v>
      </c>
      <c r="E184" s="228" t="s">
        <v>461</v>
      </c>
      <c r="F184" s="229" t="s">
        <v>462</v>
      </c>
      <c r="G184" s="230" t="s">
        <v>174</v>
      </c>
      <c r="H184" s="231">
        <v>776</v>
      </c>
      <c r="I184" s="250"/>
      <c r="J184" s="233">
        <f>ROUND(I184*H184,2)</f>
        <v>0</v>
      </c>
      <c r="K184" s="229" t="s">
        <v>139</v>
      </c>
      <c r="L184" s="234"/>
      <c r="M184" s="235" t="s">
        <v>1</v>
      </c>
      <c r="N184" s="236" t="s">
        <v>40</v>
      </c>
      <c r="O184" s="71"/>
      <c r="P184" s="200">
        <f>O184*H184</f>
        <v>0</v>
      </c>
      <c r="Q184" s="200">
        <v>9.0000000000000006E-5</v>
      </c>
      <c r="R184" s="200">
        <f>Q184*H184</f>
        <v>6.9839999999999999E-2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168</v>
      </c>
      <c r="AT184" s="202" t="s">
        <v>164</v>
      </c>
      <c r="AU184" s="202" t="s">
        <v>85</v>
      </c>
      <c r="AY184" s="17" t="s">
        <v>132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83</v>
      </c>
      <c r="BK184" s="203">
        <f>ROUND(I184*H184,2)</f>
        <v>0</v>
      </c>
      <c r="BL184" s="17" t="s">
        <v>140</v>
      </c>
      <c r="BM184" s="202" t="s">
        <v>463</v>
      </c>
    </row>
    <row r="185" spans="1:65" s="15" customFormat="1">
      <c r="B185" s="237"/>
      <c r="C185" s="238"/>
      <c r="D185" s="206" t="s">
        <v>142</v>
      </c>
      <c r="E185" s="239" t="s">
        <v>1</v>
      </c>
      <c r="F185" s="240" t="s">
        <v>176</v>
      </c>
      <c r="G185" s="238"/>
      <c r="H185" s="239" t="s">
        <v>1</v>
      </c>
      <c r="I185" s="241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142</v>
      </c>
      <c r="AU185" s="246" t="s">
        <v>85</v>
      </c>
      <c r="AV185" s="15" t="s">
        <v>83</v>
      </c>
      <c r="AW185" s="15" t="s">
        <v>31</v>
      </c>
      <c r="AX185" s="15" t="s">
        <v>75</v>
      </c>
      <c r="AY185" s="246" t="s">
        <v>132</v>
      </c>
    </row>
    <row r="186" spans="1:65" s="13" customFormat="1">
      <c r="B186" s="204"/>
      <c r="C186" s="205"/>
      <c r="D186" s="206" t="s">
        <v>142</v>
      </c>
      <c r="E186" s="207" t="s">
        <v>1</v>
      </c>
      <c r="F186" s="208" t="s">
        <v>464</v>
      </c>
      <c r="G186" s="205"/>
      <c r="H186" s="209">
        <v>776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142</v>
      </c>
      <c r="AU186" s="215" t="s">
        <v>85</v>
      </c>
      <c r="AV186" s="13" t="s">
        <v>85</v>
      </c>
      <c r="AW186" s="13" t="s">
        <v>31</v>
      </c>
      <c r="AX186" s="13" t="s">
        <v>75</v>
      </c>
      <c r="AY186" s="215" t="s">
        <v>132</v>
      </c>
    </row>
    <row r="187" spans="1:65" s="14" customFormat="1">
      <c r="B187" s="216"/>
      <c r="C187" s="217"/>
      <c r="D187" s="206" t="s">
        <v>142</v>
      </c>
      <c r="E187" s="218" t="s">
        <v>1</v>
      </c>
      <c r="F187" s="219" t="s">
        <v>149</v>
      </c>
      <c r="G187" s="217"/>
      <c r="H187" s="220">
        <v>776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142</v>
      </c>
      <c r="AU187" s="226" t="s">
        <v>85</v>
      </c>
      <c r="AV187" s="14" t="s">
        <v>140</v>
      </c>
      <c r="AW187" s="14" t="s">
        <v>31</v>
      </c>
      <c r="AX187" s="14" t="s">
        <v>83</v>
      </c>
      <c r="AY187" s="226" t="s">
        <v>132</v>
      </c>
    </row>
    <row r="188" spans="1:65" s="2" customFormat="1" ht="24">
      <c r="A188" s="34"/>
      <c r="B188" s="35"/>
      <c r="C188" s="227" t="s">
        <v>228</v>
      </c>
      <c r="D188" s="227" t="s">
        <v>164</v>
      </c>
      <c r="E188" s="228" t="s">
        <v>180</v>
      </c>
      <c r="F188" s="229" t="s">
        <v>181</v>
      </c>
      <c r="G188" s="230" t="s">
        <v>174</v>
      </c>
      <c r="H188" s="231">
        <v>224</v>
      </c>
      <c r="I188" s="232"/>
      <c r="J188" s="233">
        <f>ROUND(I188*H188,2)</f>
        <v>0</v>
      </c>
      <c r="K188" s="229" t="s">
        <v>139</v>
      </c>
      <c r="L188" s="234"/>
      <c r="M188" s="235" t="s">
        <v>1</v>
      </c>
      <c r="N188" s="236" t="s">
        <v>40</v>
      </c>
      <c r="O188" s="71"/>
      <c r="P188" s="200">
        <f>O188*H188</f>
        <v>0</v>
      </c>
      <c r="Q188" s="200">
        <v>1.23E-3</v>
      </c>
      <c r="R188" s="200">
        <f>Q188*H188</f>
        <v>0.27551999999999999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168</v>
      </c>
      <c r="AT188" s="202" t="s">
        <v>164</v>
      </c>
      <c r="AU188" s="202" t="s">
        <v>85</v>
      </c>
      <c r="AY188" s="17" t="s">
        <v>132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83</v>
      </c>
      <c r="BK188" s="203">
        <f>ROUND(I188*H188,2)</f>
        <v>0</v>
      </c>
      <c r="BL188" s="17" t="s">
        <v>140</v>
      </c>
      <c r="BM188" s="202" t="s">
        <v>465</v>
      </c>
    </row>
    <row r="189" spans="1:65" s="13" customFormat="1">
      <c r="B189" s="204"/>
      <c r="C189" s="205"/>
      <c r="D189" s="206" t="s">
        <v>142</v>
      </c>
      <c r="E189" s="207" t="s">
        <v>1</v>
      </c>
      <c r="F189" s="208" t="s">
        <v>466</v>
      </c>
      <c r="G189" s="205"/>
      <c r="H189" s="209">
        <v>224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142</v>
      </c>
      <c r="AU189" s="215" t="s">
        <v>85</v>
      </c>
      <c r="AV189" s="13" t="s">
        <v>85</v>
      </c>
      <c r="AW189" s="13" t="s">
        <v>31</v>
      </c>
      <c r="AX189" s="13" t="s">
        <v>75</v>
      </c>
      <c r="AY189" s="215" t="s">
        <v>132</v>
      </c>
    </row>
    <row r="190" spans="1:65" s="14" customFormat="1">
      <c r="B190" s="216"/>
      <c r="C190" s="217"/>
      <c r="D190" s="206" t="s">
        <v>142</v>
      </c>
      <c r="E190" s="218" t="s">
        <v>1</v>
      </c>
      <c r="F190" s="219" t="s">
        <v>149</v>
      </c>
      <c r="G190" s="217"/>
      <c r="H190" s="220">
        <v>224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142</v>
      </c>
      <c r="AU190" s="226" t="s">
        <v>85</v>
      </c>
      <c r="AV190" s="14" t="s">
        <v>140</v>
      </c>
      <c r="AW190" s="14" t="s">
        <v>31</v>
      </c>
      <c r="AX190" s="14" t="s">
        <v>83</v>
      </c>
      <c r="AY190" s="226" t="s">
        <v>132</v>
      </c>
    </row>
    <row r="191" spans="1:65" s="2" customFormat="1" ht="16.5" customHeight="1">
      <c r="A191" s="34"/>
      <c r="B191" s="35"/>
      <c r="C191" s="227" t="s">
        <v>240</v>
      </c>
      <c r="D191" s="227" t="s">
        <v>164</v>
      </c>
      <c r="E191" s="228" t="s">
        <v>467</v>
      </c>
      <c r="F191" s="229" t="s">
        <v>468</v>
      </c>
      <c r="G191" s="230" t="s">
        <v>174</v>
      </c>
      <c r="H191" s="231">
        <v>448</v>
      </c>
      <c r="I191" s="250"/>
      <c r="J191" s="233">
        <f>ROUND(I191*H191,2)</f>
        <v>0</v>
      </c>
      <c r="K191" s="229" t="s">
        <v>139</v>
      </c>
      <c r="L191" s="234"/>
      <c r="M191" s="235" t="s">
        <v>1</v>
      </c>
      <c r="N191" s="236" t="s">
        <v>40</v>
      </c>
      <c r="O191" s="71"/>
      <c r="P191" s="200">
        <f>O191*H191</f>
        <v>0</v>
      </c>
      <c r="Q191" s="200">
        <v>5.1999999999999995E-4</v>
      </c>
      <c r="R191" s="200">
        <f>Q191*H191</f>
        <v>0.23295999999999997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168</v>
      </c>
      <c r="AT191" s="202" t="s">
        <v>164</v>
      </c>
      <c r="AU191" s="202" t="s">
        <v>85</v>
      </c>
      <c r="AY191" s="17" t="s">
        <v>132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83</v>
      </c>
      <c r="BK191" s="203">
        <f>ROUND(I191*H191,2)</f>
        <v>0</v>
      </c>
      <c r="BL191" s="17" t="s">
        <v>140</v>
      </c>
      <c r="BM191" s="202" t="s">
        <v>469</v>
      </c>
    </row>
    <row r="192" spans="1:65" s="15" customFormat="1">
      <c r="B192" s="237"/>
      <c r="C192" s="238"/>
      <c r="D192" s="206" t="s">
        <v>142</v>
      </c>
      <c r="E192" s="239" t="s">
        <v>1</v>
      </c>
      <c r="F192" s="240" t="s">
        <v>176</v>
      </c>
      <c r="G192" s="238"/>
      <c r="H192" s="239" t="s">
        <v>1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142</v>
      </c>
      <c r="AU192" s="246" t="s">
        <v>85</v>
      </c>
      <c r="AV192" s="15" t="s">
        <v>83</v>
      </c>
      <c r="AW192" s="15" t="s">
        <v>31</v>
      </c>
      <c r="AX192" s="15" t="s">
        <v>75</v>
      </c>
      <c r="AY192" s="246" t="s">
        <v>132</v>
      </c>
    </row>
    <row r="193" spans="1:65" s="13" customFormat="1">
      <c r="B193" s="204"/>
      <c r="C193" s="205"/>
      <c r="D193" s="206" t="s">
        <v>142</v>
      </c>
      <c r="E193" s="207" t="s">
        <v>1</v>
      </c>
      <c r="F193" s="208" t="s">
        <v>470</v>
      </c>
      <c r="G193" s="205"/>
      <c r="H193" s="209">
        <v>448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142</v>
      </c>
      <c r="AU193" s="215" t="s">
        <v>85</v>
      </c>
      <c r="AV193" s="13" t="s">
        <v>85</v>
      </c>
      <c r="AW193" s="13" t="s">
        <v>31</v>
      </c>
      <c r="AX193" s="13" t="s">
        <v>75</v>
      </c>
      <c r="AY193" s="215" t="s">
        <v>132</v>
      </c>
    </row>
    <row r="194" spans="1:65" s="14" customFormat="1">
      <c r="B194" s="216"/>
      <c r="C194" s="217"/>
      <c r="D194" s="206" t="s">
        <v>142</v>
      </c>
      <c r="E194" s="218" t="s">
        <v>1</v>
      </c>
      <c r="F194" s="219" t="s">
        <v>149</v>
      </c>
      <c r="G194" s="217"/>
      <c r="H194" s="220">
        <v>448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142</v>
      </c>
      <c r="AU194" s="226" t="s">
        <v>85</v>
      </c>
      <c r="AV194" s="14" t="s">
        <v>140</v>
      </c>
      <c r="AW194" s="14" t="s">
        <v>31</v>
      </c>
      <c r="AX194" s="14" t="s">
        <v>83</v>
      </c>
      <c r="AY194" s="226" t="s">
        <v>132</v>
      </c>
    </row>
    <row r="195" spans="1:65" s="2" customFormat="1" ht="16.5" customHeight="1">
      <c r="A195" s="34"/>
      <c r="B195" s="35"/>
      <c r="C195" s="227" t="s">
        <v>245</v>
      </c>
      <c r="D195" s="227" t="s">
        <v>164</v>
      </c>
      <c r="E195" s="228" t="s">
        <v>471</v>
      </c>
      <c r="F195" s="229" t="s">
        <v>472</v>
      </c>
      <c r="G195" s="230" t="s">
        <v>174</v>
      </c>
      <c r="H195" s="231">
        <v>328</v>
      </c>
      <c r="I195" s="250"/>
      <c r="J195" s="233">
        <f>ROUND(I195*H195,2)</f>
        <v>0</v>
      </c>
      <c r="K195" s="229" t="s">
        <v>139</v>
      </c>
      <c r="L195" s="234"/>
      <c r="M195" s="235" t="s">
        <v>1</v>
      </c>
      <c r="N195" s="236" t="s">
        <v>40</v>
      </c>
      <c r="O195" s="71"/>
      <c r="P195" s="200">
        <f>O195*H195</f>
        <v>0</v>
      </c>
      <c r="Q195" s="200">
        <v>5.6999999999999998E-4</v>
      </c>
      <c r="R195" s="200">
        <f>Q195*H195</f>
        <v>0.18695999999999999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168</v>
      </c>
      <c r="AT195" s="202" t="s">
        <v>164</v>
      </c>
      <c r="AU195" s="202" t="s">
        <v>85</v>
      </c>
      <c r="AY195" s="17" t="s">
        <v>132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83</v>
      </c>
      <c r="BK195" s="203">
        <f>ROUND(I195*H195,2)</f>
        <v>0</v>
      </c>
      <c r="BL195" s="17" t="s">
        <v>140</v>
      </c>
      <c r="BM195" s="202" t="s">
        <v>473</v>
      </c>
    </row>
    <row r="196" spans="1:65" s="15" customFormat="1">
      <c r="B196" s="237"/>
      <c r="C196" s="238"/>
      <c r="D196" s="206" t="s">
        <v>142</v>
      </c>
      <c r="E196" s="239" t="s">
        <v>1</v>
      </c>
      <c r="F196" s="240" t="s">
        <v>176</v>
      </c>
      <c r="G196" s="238"/>
      <c r="H196" s="239" t="s">
        <v>1</v>
      </c>
      <c r="I196" s="241"/>
      <c r="J196" s="238"/>
      <c r="K196" s="238"/>
      <c r="L196" s="242"/>
      <c r="M196" s="243"/>
      <c r="N196" s="244"/>
      <c r="O196" s="244"/>
      <c r="P196" s="244"/>
      <c r="Q196" s="244"/>
      <c r="R196" s="244"/>
      <c r="S196" s="244"/>
      <c r="T196" s="245"/>
      <c r="AT196" s="246" t="s">
        <v>142</v>
      </c>
      <c r="AU196" s="246" t="s">
        <v>85</v>
      </c>
      <c r="AV196" s="15" t="s">
        <v>83</v>
      </c>
      <c r="AW196" s="15" t="s">
        <v>31</v>
      </c>
      <c r="AX196" s="15" t="s">
        <v>75</v>
      </c>
      <c r="AY196" s="246" t="s">
        <v>132</v>
      </c>
    </row>
    <row r="197" spans="1:65" s="13" customFormat="1">
      <c r="B197" s="204"/>
      <c r="C197" s="205"/>
      <c r="D197" s="206" t="s">
        <v>142</v>
      </c>
      <c r="E197" s="207" t="s">
        <v>1</v>
      </c>
      <c r="F197" s="208" t="s">
        <v>474</v>
      </c>
      <c r="G197" s="205"/>
      <c r="H197" s="209">
        <v>328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142</v>
      </c>
      <c r="AU197" s="215" t="s">
        <v>85</v>
      </c>
      <c r="AV197" s="13" t="s">
        <v>85</v>
      </c>
      <c r="AW197" s="13" t="s">
        <v>31</v>
      </c>
      <c r="AX197" s="13" t="s">
        <v>75</v>
      </c>
      <c r="AY197" s="215" t="s">
        <v>132</v>
      </c>
    </row>
    <row r="198" spans="1:65" s="14" customFormat="1">
      <c r="B198" s="216"/>
      <c r="C198" s="217"/>
      <c r="D198" s="206" t="s">
        <v>142</v>
      </c>
      <c r="E198" s="218" t="s">
        <v>1</v>
      </c>
      <c r="F198" s="219" t="s">
        <v>149</v>
      </c>
      <c r="G198" s="217"/>
      <c r="H198" s="220">
        <v>328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142</v>
      </c>
      <c r="AU198" s="226" t="s">
        <v>85</v>
      </c>
      <c r="AV198" s="14" t="s">
        <v>140</v>
      </c>
      <c r="AW198" s="14" t="s">
        <v>31</v>
      </c>
      <c r="AX198" s="14" t="s">
        <v>83</v>
      </c>
      <c r="AY198" s="226" t="s">
        <v>132</v>
      </c>
    </row>
    <row r="199" spans="1:65" s="2" customFormat="1" ht="21.75" customHeight="1">
      <c r="A199" s="34"/>
      <c r="B199" s="35"/>
      <c r="C199" s="227" t="s">
        <v>257</v>
      </c>
      <c r="D199" s="227" t="s">
        <v>164</v>
      </c>
      <c r="E199" s="228" t="s">
        <v>184</v>
      </c>
      <c r="F199" s="229" t="s">
        <v>185</v>
      </c>
      <c r="G199" s="230" t="s">
        <v>174</v>
      </c>
      <c r="H199" s="231">
        <v>210</v>
      </c>
      <c r="I199" s="250"/>
      <c r="J199" s="233">
        <f>ROUND(I199*H199,2)</f>
        <v>0</v>
      </c>
      <c r="K199" s="229" t="s">
        <v>139</v>
      </c>
      <c r="L199" s="234"/>
      <c r="M199" s="235" t="s">
        <v>1</v>
      </c>
      <c r="N199" s="236" t="s">
        <v>40</v>
      </c>
      <c r="O199" s="71"/>
      <c r="P199" s="200">
        <f>O199*H199</f>
        <v>0</v>
      </c>
      <c r="Q199" s="200">
        <v>1.8000000000000001E-4</v>
      </c>
      <c r="R199" s="200">
        <f>Q199*H199</f>
        <v>3.78E-2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168</v>
      </c>
      <c r="AT199" s="202" t="s">
        <v>164</v>
      </c>
      <c r="AU199" s="202" t="s">
        <v>85</v>
      </c>
      <c r="AY199" s="17" t="s">
        <v>132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83</v>
      </c>
      <c r="BK199" s="203">
        <f>ROUND(I199*H199,2)</f>
        <v>0</v>
      </c>
      <c r="BL199" s="17" t="s">
        <v>140</v>
      </c>
      <c r="BM199" s="202" t="s">
        <v>475</v>
      </c>
    </row>
    <row r="200" spans="1:65" s="15" customFormat="1">
      <c r="B200" s="237"/>
      <c r="C200" s="238"/>
      <c r="D200" s="206" t="s">
        <v>142</v>
      </c>
      <c r="E200" s="239" t="s">
        <v>1</v>
      </c>
      <c r="F200" s="240" t="s">
        <v>176</v>
      </c>
      <c r="G200" s="238"/>
      <c r="H200" s="239" t="s">
        <v>1</v>
      </c>
      <c r="I200" s="241"/>
      <c r="J200" s="238"/>
      <c r="K200" s="238"/>
      <c r="L200" s="242"/>
      <c r="M200" s="243"/>
      <c r="N200" s="244"/>
      <c r="O200" s="244"/>
      <c r="P200" s="244"/>
      <c r="Q200" s="244"/>
      <c r="R200" s="244"/>
      <c r="S200" s="244"/>
      <c r="T200" s="245"/>
      <c r="AT200" s="246" t="s">
        <v>142</v>
      </c>
      <c r="AU200" s="246" t="s">
        <v>85</v>
      </c>
      <c r="AV200" s="15" t="s">
        <v>83</v>
      </c>
      <c r="AW200" s="15" t="s">
        <v>31</v>
      </c>
      <c r="AX200" s="15" t="s">
        <v>75</v>
      </c>
      <c r="AY200" s="246" t="s">
        <v>132</v>
      </c>
    </row>
    <row r="201" spans="1:65" s="13" customFormat="1">
      <c r="B201" s="204"/>
      <c r="C201" s="205"/>
      <c r="D201" s="206" t="s">
        <v>142</v>
      </c>
      <c r="E201" s="207" t="s">
        <v>1</v>
      </c>
      <c r="F201" s="208" t="s">
        <v>476</v>
      </c>
      <c r="G201" s="205"/>
      <c r="H201" s="209">
        <v>210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142</v>
      </c>
      <c r="AU201" s="215" t="s">
        <v>85</v>
      </c>
      <c r="AV201" s="13" t="s">
        <v>85</v>
      </c>
      <c r="AW201" s="13" t="s">
        <v>31</v>
      </c>
      <c r="AX201" s="13" t="s">
        <v>75</v>
      </c>
      <c r="AY201" s="215" t="s">
        <v>132</v>
      </c>
    </row>
    <row r="202" spans="1:65" s="14" customFormat="1">
      <c r="B202" s="216"/>
      <c r="C202" s="217"/>
      <c r="D202" s="206" t="s">
        <v>142</v>
      </c>
      <c r="E202" s="218" t="s">
        <v>1</v>
      </c>
      <c r="F202" s="219" t="s">
        <v>149</v>
      </c>
      <c r="G202" s="217"/>
      <c r="H202" s="220">
        <v>210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142</v>
      </c>
      <c r="AU202" s="226" t="s">
        <v>85</v>
      </c>
      <c r="AV202" s="14" t="s">
        <v>140</v>
      </c>
      <c r="AW202" s="14" t="s">
        <v>31</v>
      </c>
      <c r="AX202" s="14" t="s">
        <v>83</v>
      </c>
      <c r="AY202" s="226" t="s">
        <v>132</v>
      </c>
    </row>
    <row r="203" spans="1:65" s="2" customFormat="1" ht="24">
      <c r="A203" s="34"/>
      <c r="B203" s="35"/>
      <c r="C203" s="227" t="s">
        <v>7</v>
      </c>
      <c r="D203" s="227" t="s">
        <v>164</v>
      </c>
      <c r="E203" s="228" t="s">
        <v>477</v>
      </c>
      <c r="F203" s="229" t="s">
        <v>478</v>
      </c>
      <c r="G203" s="230" t="s">
        <v>174</v>
      </c>
      <c r="H203" s="231">
        <v>180</v>
      </c>
      <c r="I203" s="250"/>
      <c r="J203" s="233">
        <f>ROUND(I203*H203,2)</f>
        <v>0</v>
      </c>
      <c r="K203" s="229" t="s">
        <v>139</v>
      </c>
      <c r="L203" s="234"/>
      <c r="M203" s="235" t="s">
        <v>1</v>
      </c>
      <c r="N203" s="236" t="s">
        <v>40</v>
      </c>
      <c r="O203" s="71"/>
      <c r="P203" s="200">
        <f>O203*H203</f>
        <v>0</v>
      </c>
      <c r="Q203" s="200">
        <v>9.0000000000000006E-5</v>
      </c>
      <c r="R203" s="200">
        <f>Q203*H203</f>
        <v>1.6200000000000003E-2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168</v>
      </c>
      <c r="AT203" s="202" t="s">
        <v>164</v>
      </c>
      <c r="AU203" s="202" t="s">
        <v>85</v>
      </c>
      <c r="AY203" s="17" t="s">
        <v>132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83</v>
      </c>
      <c r="BK203" s="203">
        <f>ROUND(I203*H203,2)</f>
        <v>0</v>
      </c>
      <c r="BL203" s="17" t="s">
        <v>140</v>
      </c>
      <c r="BM203" s="202" t="s">
        <v>479</v>
      </c>
    </row>
    <row r="204" spans="1:65" s="15" customFormat="1">
      <c r="B204" s="237"/>
      <c r="C204" s="238"/>
      <c r="D204" s="206" t="s">
        <v>142</v>
      </c>
      <c r="E204" s="239" t="s">
        <v>1</v>
      </c>
      <c r="F204" s="240" t="s">
        <v>176</v>
      </c>
      <c r="G204" s="238"/>
      <c r="H204" s="239" t="s">
        <v>1</v>
      </c>
      <c r="I204" s="241"/>
      <c r="J204" s="238"/>
      <c r="K204" s="238"/>
      <c r="L204" s="242"/>
      <c r="M204" s="243"/>
      <c r="N204" s="244"/>
      <c r="O204" s="244"/>
      <c r="P204" s="244"/>
      <c r="Q204" s="244"/>
      <c r="R204" s="244"/>
      <c r="S204" s="244"/>
      <c r="T204" s="245"/>
      <c r="AT204" s="246" t="s">
        <v>142</v>
      </c>
      <c r="AU204" s="246" t="s">
        <v>85</v>
      </c>
      <c r="AV204" s="15" t="s">
        <v>83</v>
      </c>
      <c r="AW204" s="15" t="s">
        <v>31</v>
      </c>
      <c r="AX204" s="15" t="s">
        <v>75</v>
      </c>
      <c r="AY204" s="246" t="s">
        <v>132</v>
      </c>
    </row>
    <row r="205" spans="1:65" s="13" customFormat="1">
      <c r="B205" s="204"/>
      <c r="C205" s="205"/>
      <c r="D205" s="206" t="s">
        <v>142</v>
      </c>
      <c r="E205" s="207" t="s">
        <v>1</v>
      </c>
      <c r="F205" s="208" t="s">
        <v>480</v>
      </c>
      <c r="G205" s="205"/>
      <c r="H205" s="209">
        <v>180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142</v>
      </c>
      <c r="AU205" s="215" t="s">
        <v>85</v>
      </c>
      <c r="AV205" s="13" t="s">
        <v>85</v>
      </c>
      <c r="AW205" s="13" t="s">
        <v>31</v>
      </c>
      <c r="AX205" s="13" t="s">
        <v>75</v>
      </c>
      <c r="AY205" s="215" t="s">
        <v>132</v>
      </c>
    </row>
    <row r="206" spans="1:65" s="14" customFormat="1">
      <c r="B206" s="216"/>
      <c r="C206" s="217"/>
      <c r="D206" s="206" t="s">
        <v>142</v>
      </c>
      <c r="E206" s="218" t="s">
        <v>1</v>
      </c>
      <c r="F206" s="219" t="s">
        <v>149</v>
      </c>
      <c r="G206" s="217"/>
      <c r="H206" s="220">
        <v>180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142</v>
      </c>
      <c r="AU206" s="226" t="s">
        <v>85</v>
      </c>
      <c r="AV206" s="14" t="s">
        <v>140</v>
      </c>
      <c r="AW206" s="14" t="s">
        <v>31</v>
      </c>
      <c r="AX206" s="14" t="s">
        <v>83</v>
      </c>
      <c r="AY206" s="226" t="s">
        <v>132</v>
      </c>
    </row>
    <row r="207" spans="1:65" s="2" customFormat="1" ht="16.5" customHeight="1">
      <c r="A207" s="34"/>
      <c r="B207" s="35"/>
      <c r="C207" s="227" t="s">
        <v>266</v>
      </c>
      <c r="D207" s="227" t="s">
        <v>164</v>
      </c>
      <c r="E207" s="228" t="s">
        <v>481</v>
      </c>
      <c r="F207" s="229" t="s">
        <v>482</v>
      </c>
      <c r="G207" s="230" t="s">
        <v>203</v>
      </c>
      <c r="H207" s="231">
        <v>5</v>
      </c>
      <c r="I207" s="250"/>
      <c r="J207" s="233">
        <f>ROUND(I207*H207,2)</f>
        <v>0</v>
      </c>
      <c r="K207" s="229" t="s">
        <v>139</v>
      </c>
      <c r="L207" s="234"/>
      <c r="M207" s="235" t="s">
        <v>1</v>
      </c>
      <c r="N207" s="236" t="s">
        <v>40</v>
      </c>
      <c r="O207" s="71"/>
      <c r="P207" s="200">
        <f>O207*H207</f>
        <v>0</v>
      </c>
      <c r="Q207" s="200">
        <v>1E-3</v>
      </c>
      <c r="R207" s="200">
        <f>Q207*H207</f>
        <v>5.0000000000000001E-3</v>
      </c>
      <c r="S207" s="200">
        <v>0</v>
      </c>
      <c r="T207" s="20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2" t="s">
        <v>168</v>
      </c>
      <c r="AT207" s="202" t="s">
        <v>164</v>
      </c>
      <c r="AU207" s="202" t="s">
        <v>85</v>
      </c>
      <c r="AY207" s="17" t="s">
        <v>132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" t="s">
        <v>83</v>
      </c>
      <c r="BK207" s="203">
        <f>ROUND(I207*H207,2)</f>
        <v>0</v>
      </c>
      <c r="BL207" s="17" t="s">
        <v>140</v>
      </c>
      <c r="BM207" s="202" t="s">
        <v>483</v>
      </c>
    </row>
    <row r="208" spans="1:65" s="15" customFormat="1">
      <c r="B208" s="237"/>
      <c r="C208" s="238"/>
      <c r="D208" s="206" t="s">
        <v>142</v>
      </c>
      <c r="E208" s="239" t="s">
        <v>1</v>
      </c>
      <c r="F208" s="240" t="s">
        <v>176</v>
      </c>
      <c r="G208" s="238"/>
      <c r="H208" s="239" t="s">
        <v>1</v>
      </c>
      <c r="I208" s="241"/>
      <c r="J208" s="238"/>
      <c r="K208" s="238"/>
      <c r="L208" s="242"/>
      <c r="M208" s="243"/>
      <c r="N208" s="244"/>
      <c r="O208" s="244"/>
      <c r="P208" s="244"/>
      <c r="Q208" s="244"/>
      <c r="R208" s="244"/>
      <c r="S208" s="244"/>
      <c r="T208" s="245"/>
      <c r="AT208" s="246" t="s">
        <v>142</v>
      </c>
      <c r="AU208" s="246" t="s">
        <v>85</v>
      </c>
      <c r="AV208" s="15" t="s">
        <v>83</v>
      </c>
      <c r="AW208" s="15" t="s">
        <v>31</v>
      </c>
      <c r="AX208" s="15" t="s">
        <v>75</v>
      </c>
      <c r="AY208" s="246" t="s">
        <v>132</v>
      </c>
    </row>
    <row r="209" spans="1:65" s="13" customFormat="1">
      <c r="B209" s="204"/>
      <c r="C209" s="205"/>
      <c r="D209" s="206" t="s">
        <v>142</v>
      </c>
      <c r="E209" s="207" t="s">
        <v>1</v>
      </c>
      <c r="F209" s="208" t="s">
        <v>133</v>
      </c>
      <c r="G209" s="205"/>
      <c r="H209" s="209">
        <v>5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142</v>
      </c>
      <c r="AU209" s="215" t="s">
        <v>85</v>
      </c>
      <c r="AV209" s="13" t="s">
        <v>85</v>
      </c>
      <c r="AW209" s="13" t="s">
        <v>31</v>
      </c>
      <c r="AX209" s="13" t="s">
        <v>75</v>
      </c>
      <c r="AY209" s="215" t="s">
        <v>132</v>
      </c>
    </row>
    <row r="210" spans="1:65" s="14" customFormat="1">
      <c r="B210" s="216"/>
      <c r="C210" s="217"/>
      <c r="D210" s="206" t="s">
        <v>142</v>
      </c>
      <c r="E210" s="218" t="s">
        <v>1</v>
      </c>
      <c r="F210" s="219" t="s">
        <v>149</v>
      </c>
      <c r="G210" s="217"/>
      <c r="H210" s="220">
        <v>5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142</v>
      </c>
      <c r="AU210" s="226" t="s">
        <v>85</v>
      </c>
      <c r="AV210" s="14" t="s">
        <v>140</v>
      </c>
      <c r="AW210" s="14" t="s">
        <v>31</v>
      </c>
      <c r="AX210" s="14" t="s">
        <v>83</v>
      </c>
      <c r="AY210" s="226" t="s">
        <v>132</v>
      </c>
    </row>
    <row r="211" spans="1:65" s="2" customFormat="1" ht="114.95" customHeight="1">
      <c r="A211" s="34"/>
      <c r="B211" s="35"/>
      <c r="C211" s="191" t="s">
        <v>273</v>
      </c>
      <c r="D211" s="191" t="s">
        <v>135</v>
      </c>
      <c r="E211" s="192" t="s">
        <v>229</v>
      </c>
      <c r="F211" s="193" t="s">
        <v>230</v>
      </c>
      <c r="G211" s="194" t="s">
        <v>231</v>
      </c>
      <c r="H211" s="195">
        <v>152</v>
      </c>
      <c r="I211" s="196"/>
      <c r="J211" s="197">
        <f>ROUND(I211*H211,2)</f>
        <v>0</v>
      </c>
      <c r="K211" s="193" t="s">
        <v>139</v>
      </c>
      <c r="L211" s="39"/>
      <c r="M211" s="198" t="s">
        <v>1</v>
      </c>
      <c r="N211" s="199" t="s">
        <v>40</v>
      </c>
      <c r="O211" s="7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140</v>
      </c>
      <c r="AT211" s="202" t="s">
        <v>135</v>
      </c>
      <c r="AU211" s="202" t="s">
        <v>85</v>
      </c>
      <c r="AY211" s="17" t="s">
        <v>132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83</v>
      </c>
      <c r="BK211" s="203">
        <f>ROUND(I211*H211,2)</f>
        <v>0</v>
      </c>
      <c r="BL211" s="17" t="s">
        <v>140</v>
      </c>
      <c r="BM211" s="202" t="s">
        <v>484</v>
      </c>
    </row>
    <row r="212" spans="1:65" s="13" customFormat="1">
      <c r="B212" s="204"/>
      <c r="C212" s="205"/>
      <c r="D212" s="206" t="s">
        <v>142</v>
      </c>
      <c r="E212" s="207" t="s">
        <v>1</v>
      </c>
      <c r="F212" s="208" t="s">
        <v>485</v>
      </c>
      <c r="G212" s="205"/>
      <c r="H212" s="209">
        <v>108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142</v>
      </c>
      <c r="AU212" s="215" t="s">
        <v>85</v>
      </c>
      <c r="AV212" s="13" t="s">
        <v>85</v>
      </c>
      <c r="AW212" s="13" t="s">
        <v>31</v>
      </c>
      <c r="AX212" s="13" t="s">
        <v>75</v>
      </c>
      <c r="AY212" s="215" t="s">
        <v>132</v>
      </c>
    </row>
    <row r="213" spans="1:65" s="13" customFormat="1">
      <c r="B213" s="204"/>
      <c r="C213" s="205"/>
      <c r="D213" s="206" t="s">
        <v>142</v>
      </c>
      <c r="E213" s="207" t="s">
        <v>1</v>
      </c>
      <c r="F213" s="208" t="s">
        <v>486</v>
      </c>
      <c r="G213" s="205"/>
      <c r="H213" s="209">
        <v>22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142</v>
      </c>
      <c r="AU213" s="215" t="s">
        <v>85</v>
      </c>
      <c r="AV213" s="13" t="s">
        <v>85</v>
      </c>
      <c r="AW213" s="13" t="s">
        <v>31</v>
      </c>
      <c r="AX213" s="13" t="s">
        <v>75</v>
      </c>
      <c r="AY213" s="215" t="s">
        <v>132</v>
      </c>
    </row>
    <row r="214" spans="1:65" s="13" customFormat="1">
      <c r="B214" s="204"/>
      <c r="C214" s="205"/>
      <c r="D214" s="206" t="s">
        <v>142</v>
      </c>
      <c r="E214" s="207" t="s">
        <v>1</v>
      </c>
      <c r="F214" s="208" t="s">
        <v>487</v>
      </c>
      <c r="G214" s="205"/>
      <c r="H214" s="209">
        <v>22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142</v>
      </c>
      <c r="AU214" s="215" t="s">
        <v>85</v>
      </c>
      <c r="AV214" s="13" t="s">
        <v>85</v>
      </c>
      <c r="AW214" s="13" t="s">
        <v>31</v>
      </c>
      <c r="AX214" s="13" t="s">
        <v>75</v>
      </c>
      <c r="AY214" s="215" t="s">
        <v>132</v>
      </c>
    </row>
    <row r="215" spans="1:65" s="14" customFormat="1">
      <c r="B215" s="216"/>
      <c r="C215" s="217"/>
      <c r="D215" s="206" t="s">
        <v>142</v>
      </c>
      <c r="E215" s="218" t="s">
        <v>1</v>
      </c>
      <c r="F215" s="219" t="s">
        <v>149</v>
      </c>
      <c r="G215" s="217"/>
      <c r="H215" s="220">
        <v>152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142</v>
      </c>
      <c r="AU215" s="226" t="s">
        <v>85</v>
      </c>
      <c r="AV215" s="14" t="s">
        <v>140</v>
      </c>
      <c r="AW215" s="14" t="s">
        <v>31</v>
      </c>
      <c r="AX215" s="14" t="s">
        <v>83</v>
      </c>
      <c r="AY215" s="226" t="s">
        <v>132</v>
      </c>
    </row>
    <row r="216" spans="1:65" s="2" customFormat="1" ht="101.25" customHeight="1">
      <c r="A216" s="34"/>
      <c r="B216" s="35"/>
      <c r="C216" s="191" t="s">
        <v>277</v>
      </c>
      <c r="D216" s="191" t="s">
        <v>135</v>
      </c>
      <c r="E216" s="192" t="s">
        <v>488</v>
      </c>
      <c r="F216" s="193" t="s">
        <v>489</v>
      </c>
      <c r="G216" s="194" t="s">
        <v>203</v>
      </c>
      <c r="H216" s="195">
        <v>2136</v>
      </c>
      <c r="I216" s="196"/>
      <c r="J216" s="197">
        <f>ROUND(I216*H216,2)</f>
        <v>0</v>
      </c>
      <c r="K216" s="193" t="s">
        <v>139</v>
      </c>
      <c r="L216" s="39"/>
      <c r="M216" s="198" t="s">
        <v>1</v>
      </c>
      <c r="N216" s="199" t="s">
        <v>40</v>
      </c>
      <c r="O216" s="71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2" t="s">
        <v>140</v>
      </c>
      <c r="AT216" s="202" t="s">
        <v>135</v>
      </c>
      <c r="AU216" s="202" t="s">
        <v>85</v>
      </c>
      <c r="AY216" s="17" t="s">
        <v>132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" t="s">
        <v>83</v>
      </c>
      <c r="BK216" s="203">
        <f>ROUND(I216*H216,2)</f>
        <v>0</v>
      </c>
      <c r="BL216" s="17" t="s">
        <v>140</v>
      </c>
      <c r="BM216" s="202" t="s">
        <v>490</v>
      </c>
    </row>
    <row r="217" spans="1:65" s="13" customFormat="1">
      <c r="B217" s="204"/>
      <c r="C217" s="205"/>
      <c r="D217" s="206" t="s">
        <v>142</v>
      </c>
      <c r="E217" s="207" t="s">
        <v>1</v>
      </c>
      <c r="F217" s="208" t="s">
        <v>491</v>
      </c>
      <c r="G217" s="205"/>
      <c r="H217" s="209">
        <v>2136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142</v>
      </c>
      <c r="AU217" s="215" t="s">
        <v>85</v>
      </c>
      <c r="AV217" s="13" t="s">
        <v>85</v>
      </c>
      <c r="AW217" s="13" t="s">
        <v>31</v>
      </c>
      <c r="AX217" s="13" t="s">
        <v>75</v>
      </c>
      <c r="AY217" s="215" t="s">
        <v>132</v>
      </c>
    </row>
    <row r="218" spans="1:65" s="14" customFormat="1">
      <c r="B218" s="216"/>
      <c r="C218" s="217"/>
      <c r="D218" s="206" t="s">
        <v>142</v>
      </c>
      <c r="E218" s="218" t="s">
        <v>1</v>
      </c>
      <c r="F218" s="219" t="s">
        <v>149</v>
      </c>
      <c r="G218" s="217"/>
      <c r="H218" s="220">
        <v>2136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142</v>
      </c>
      <c r="AU218" s="226" t="s">
        <v>85</v>
      </c>
      <c r="AV218" s="14" t="s">
        <v>140</v>
      </c>
      <c r="AW218" s="14" t="s">
        <v>31</v>
      </c>
      <c r="AX218" s="14" t="s">
        <v>83</v>
      </c>
      <c r="AY218" s="226" t="s">
        <v>132</v>
      </c>
    </row>
    <row r="219" spans="1:65" s="2" customFormat="1" ht="72">
      <c r="A219" s="34"/>
      <c r="B219" s="35"/>
      <c r="C219" s="191" t="s">
        <v>282</v>
      </c>
      <c r="D219" s="191" t="s">
        <v>135</v>
      </c>
      <c r="E219" s="192" t="s">
        <v>492</v>
      </c>
      <c r="F219" s="193" t="s">
        <v>493</v>
      </c>
      <c r="G219" s="194" t="s">
        <v>203</v>
      </c>
      <c r="H219" s="195">
        <v>100</v>
      </c>
      <c r="I219" s="196"/>
      <c r="J219" s="197">
        <f>ROUND(I219*H219,2)</f>
        <v>0</v>
      </c>
      <c r="K219" s="193" t="s">
        <v>139</v>
      </c>
      <c r="L219" s="39"/>
      <c r="M219" s="198" t="s">
        <v>1</v>
      </c>
      <c r="N219" s="199" t="s">
        <v>40</v>
      </c>
      <c r="O219" s="7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2" t="s">
        <v>140</v>
      </c>
      <c r="AT219" s="202" t="s">
        <v>135</v>
      </c>
      <c r="AU219" s="202" t="s">
        <v>85</v>
      </c>
      <c r="AY219" s="17" t="s">
        <v>132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7" t="s">
        <v>83</v>
      </c>
      <c r="BK219" s="203">
        <f>ROUND(I219*H219,2)</f>
        <v>0</v>
      </c>
      <c r="BL219" s="17" t="s">
        <v>140</v>
      </c>
      <c r="BM219" s="202" t="s">
        <v>494</v>
      </c>
    </row>
    <row r="220" spans="1:65" s="13" customFormat="1">
      <c r="B220" s="204"/>
      <c r="C220" s="205"/>
      <c r="D220" s="206" t="s">
        <v>142</v>
      </c>
      <c r="E220" s="207" t="s">
        <v>1</v>
      </c>
      <c r="F220" s="208" t="s">
        <v>495</v>
      </c>
      <c r="G220" s="205"/>
      <c r="H220" s="209">
        <v>100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142</v>
      </c>
      <c r="AU220" s="215" t="s">
        <v>85</v>
      </c>
      <c r="AV220" s="13" t="s">
        <v>85</v>
      </c>
      <c r="AW220" s="13" t="s">
        <v>31</v>
      </c>
      <c r="AX220" s="13" t="s">
        <v>75</v>
      </c>
      <c r="AY220" s="215" t="s">
        <v>132</v>
      </c>
    </row>
    <row r="221" spans="1:65" s="14" customFormat="1">
      <c r="B221" s="216"/>
      <c r="C221" s="217"/>
      <c r="D221" s="206" t="s">
        <v>142</v>
      </c>
      <c r="E221" s="218" t="s">
        <v>1</v>
      </c>
      <c r="F221" s="219" t="s">
        <v>149</v>
      </c>
      <c r="G221" s="217"/>
      <c r="H221" s="220">
        <v>100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142</v>
      </c>
      <c r="AU221" s="226" t="s">
        <v>85</v>
      </c>
      <c r="AV221" s="14" t="s">
        <v>140</v>
      </c>
      <c r="AW221" s="14" t="s">
        <v>31</v>
      </c>
      <c r="AX221" s="14" t="s">
        <v>83</v>
      </c>
      <c r="AY221" s="226" t="s">
        <v>132</v>
      </c>
    </row>
    <row r="222" spans="1:65" s="2" customFormat="1" ht="72">
      <c r="A222" s="34"/>
      <c r="B222" s="35"/>
      <c r="C222" s="191" t="s">
        <v>286</v>
      </c>
      <c r="D222" s="191" t="s">
        <v>135</v>
      </c>
      <c r="E222" s="192" t="s">
        <v>496</v>
      </c>
      <c r="F222" s="193" t="s">
        <v>497</v>
      </c>
      <c r="G222" s="194" t="s">
        <v>203</v>
      </c>
      <c r="H222" s="195">
        <v>100</v>
      </c>
      <c r="I222" s="196"/>
      <c r="J222" s="197">
        <f>ROUND(I222*H222,2)</f>
        <v>0</v>
      </c>
      <c r="K222" s="193" t="s">
        <v>139</v>
      </c>
      <c r="L222" s="39"/>
      <c r="M222" s="198" t="s">
        <v>1</v>
      </c>
      <c r="N222" s="199" t="s">
        <v>40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140</v>
      </c>
      <c r="AT222" s="202" t="s">
        <v>135</v>
      </c>
      <c r="AU222" s="202" t="s">
        <v>85</v>
      </c>
      <c r="AY222" s="17" t="s">
        <v>132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83</v>
      </c>
      <c r="BK222" s="203">
        <f>ROUND(I222*H222,2)</f>
        <v>0</v>
      </c>
      <c r="BL222" s="17" t="s">
        <v>140</v>
      </c>
      <c r="BM222" s="202" t="s">
        <v>498</v>
      </c>
    </row>
    <row r="223" spans="1:65" s="13" customFormat="1">
      <c r="B223" s="204"/>
      <c r="C223" s="205"/>
      <c r="D223" s="206" t="s">
        <v>142</v>
      </c>
      <c r="E223" s="207" t="s">
        <v>1</v>
      </c>
      <c r="F223" s="208" t="s">
        <v>495</v>
      </c>
      <c r="G223" s="205"/>
      <c r="H223" s="209">
        <v>100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142</v>
      </c>
      <c r="AU223" s="215" t="s">
        <v>85</v>
      </c>
      <c r="AV223" s="13" t="s">
        <v>85</v>
      </c>
      <c r="AW223" s="13" t="s">
        <v>31</v>
      </c>
      <c r="AX223" s="13" t="s">
        <v>75</v>
      </c>
      <c r="AY223" s="215" t="s">
        <v>132</v>
      </c>
    </row>
    <row r="224" spans="1:65" s="14" customFormat="1">
      <c r="B224" s="216"/>
      <c r="C224" s="217"/>
      <c r="D224" s="206" t="s">
        <v>142</v>
      </c>
      <c r="E224" s="218" t="s">
        <v>1</v>
      </c>
      <c r="F224" s="219" t="s">
        <v>149</v>
      </c>
      <c r="G224" s="217"/>
      <c r="H224" s="220">
        <v>100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142</v>
      </c>
      <c r="AU224" s="226" t="s">
        <v>85</v>
      </c>
      <c r="AV224" s="14" t="s">
        <v>140</v>
      </c>
      <c r="AW224" s="14" t="s">
        <v>31</v>
      </c>
      <c r="AX224" s="14" t="s">
        <v>83</v>
      </c>
      <c r="AY224" s="226" t="s">
        <v>132</v>
      </c>
    </row>
    <row r="225" spans="1:65" s="2" customFormat="1" ht="101.25" customHeight="1">
      <c r="A225" s="34"/>
      <c r="B225" s="35"/>
      <c r="C225" s="191" t="s">
        <v>292</v>
      </c>
      <c r="D225" s="191" t="s">
        <v>135</v>
      </c>
      <c r="E225" s="192" t="s">
        <v>499</v>
      </c>
      <c r="F225" s="193" t="s">
        <v>500</v>
      </c>
      <c r="G225" s="194" t="s">
        <v>203</v>
      </c>
      <c r="H225" s="195">
        <v>50</v>
      </c>
      <c r="I225" s="196"/>
      <c r="J225" s="197">
        <f>ROUND(I225*H225,2)</f>
        <v>0</v>
      </c>
      <c r="K225" s="193" t="s">
        <v>139</v>
      </c>
      <c r="L225" s="39"/>
      <c r="M225" s="198" t="s">
        <v>1</v>
      </c>
      <c r="N225" s="199" t="s">
        <v>40</v>
      </c>
      <c r="O225" s="7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2" t="s">
        <v>140</v>
      </c>
      <c r="AT225" s="202" t="s">
        <v>135</v>
      </c>
      <c r="AU225" s="202" t="s">
        <v>85</v>
      </c>
      <c r="AY225" s="17" t="s">
        <v>132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83</v>
      </c>
      <c r="BK225" s="203">
        <f>ROUND(I225*H225,2)</f>
        <v>0</v>
      </c>
      <c r="BL225" s="17" t="s">
        <v>140</v>
      </c>
      <c r="BM225" s="202" t="s">
        <v>501</v>
      </c>
    </row>
    <row r="226" spans="1:65" s="13" customFormat="1">
      <c r="B226" s="204"/>
      <c r="C226" s="205"/>
      <c r="D226" s="206" t="s">
        <v>142</v>
      </c>
      <c r="E226" s="207" t="s">
        <v>1</v>
      </c>
      <c r="F226" s="208" t="s">
        <v>502</v>
      </c>
      <c r="G226" s="205"/>
      <c r="H226" s="209">
        <v>50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142</v>
      </c>
      <c r="AU226" s="215" t="s">
        <v>85</v>
      </c>
      <c r="AV226" s="13" t="s">
        <v>85</v>
      </c>
      <c r="AW226" s="13" t="s">
        <v>31</v>
      </c>
      <c r="AX226" s="13" t="s">
        <v>75</v>
      </c>
      <c r="AY226" s="215" t="s">
        <v>132</v>
      </c>
    </row>
    <row r="227" spans="1:65" s="14" customFormat="1">
      <c r="B227" s="216"/>
      <c r="C227" s="217"/>
      <c r="D227" s="206" t="s">
        <v>142</v>
      </c>
      <c r="E227" s="218" t="s">
        <v>1</v>
      </c>
      <c r="F227" s="219" t="s">
        <v>149</v>
      </c>
      <c r="G227" s="217"/>
      <c r="H227" s="220">
        <v>50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142</v>
      </c>
      <c r="AU227" s="226" t="s">
        <v>85</v>
      </c>
      <c r="AV227" s="14" t="s">
        <v>140</v>
      </c>
      <c r="AW227" s="14" t="s">
        <v>31</v>
      </c>
      <c r="AX227" s="14" t="s">
        <v>83</v>
      </c>
      <c r="AY227" s="226" t="s">
        <v>132</v>
      </c>
    </row>
    <row r="228" spans="1:65" s="2" customFormat="1" ht="66.75" customHeight="1">
      <c r="A228" s="34"/>
      <c r="B228" s="35"/>
      <c r="C228" s="191" t="s">
        <v>298</v>
      </c>
      <c r="D228" s="191" t="s">
        <v>135</v>
      </c>
      <c r="E228" s="192" t="s">
        <v>503</v>
      </c>
      <c r="F228" s="193" t="s">
        <v>504</v>
      </c>
      <c r="G228" s="194" t="s">
        <v>203</v>
      </c>
      <c r="H228" s="195">
        <v>150</v>
      </c>
      <c r="I228" s="196"/>
      <c r="J228" s="197">
        <f>ROUND(I228*H228,2)</f>
        <v>0</v>
      </c>
      <c r="K228" s="193" t="s">
        <v>139</v>
      </c>
      <c r="L228" s="39"/>
      <c r="M228" s="198" t="s">
        <v>1</v>
      </c>
      <c r="N228" s="199" t="s">
        <v>40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140</v>
      </c>
      <c r="AT228" s="202" t="s">
        <v>135</v>
      </c>
      <c r="AU228" s="202" t="s">
        <v>85</v>
      </c>
      <c r="AY228" s="17" t="s">
        <v>132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83</v>
      </c>
      <c r="BK228" s="203">
        <f>ROUND(I228*H228,2)</f>
        <v>0</v>
      </c>
      <c r="BL228" s="17" t="s">
        <v>140</v>
      </c>
      <c r="BM228" s="202" t="s">
        <v>505</v>
      </c>
    </row>
    <row r="229" spans="1:65" s="13" customFormat="1">
      <c r="B229" s="204"/>
      <c r="C229" s="205"/>
      <c r="D229" s="206" t="s">
        <v>142</v>
      </c>
      <c r="E229" s="207" t="s">
        <v>1</v>
      </c>
      <c r="F229" s="208" t="s">
        <v>506</v>
      </c>
      <c r="G229" s="205"/>
      <c r="H229" s="209">
        <v>150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142</v>
      </c>
      <c r="AU229" s="215" t="s">
        <v>85</v>
      </c>
      <c r="AV229" s="13" t="s">
        <v>85</v>
      </c>
      <c r="AW229" s="13" t="s">
        <v>31</v>
      </c>
      <c r="AX229" s="13" t="s">
        <v>75</v>
      </c>
      <c r="AY229" s="215" t="s">
        <v>132</v>
      </c>
    </row>
    <row r="230" spans="1:65" s="14" customFormat="1">
      <c r="B230" s="216"/>
      <c r="C230" s="217"/>
      <c r="D230" s="206" t="s">
        <v>142</v>
      </c>
      <c r="E230" s="218" t="s">
        <v>1</v>
      </c>
      <c r="F230" s="219" t="s">
        <v>149</v>
      </c>
      <c r="G230" s="217"/>
      <c r="H230" s="220">
        <v>150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142</v>
      </c>
      <c r="AU230" s="226" t="s">
        <v>85</v>
      </c>
      <c r="AV230" s="14" t="s">
        <v>140</v>
      </c>
      <c r="AW230" s="14" t="s">
        <v>31</v>
      </c>
      <c r="AX230" s="14" t="s">
        <v>83</v>
      </c>
      <c r="AY230" s="226" t="s">
        <v>132</v>
      </c>
    </row>
    <row r="231" spans="1:65" s="2" customFormat="1" ht="66.75" customHeight="1">
      <c r="A231" s="34"/>
      <c r="B231" s="35"/>
      <c r="C231" s="191" t="s">
        <v>188</v>
      </c>
      <c r="D231" s="191" t="s">
        <v>135</v>
      </c>
      <c r="E231" s="192" t="s">
        <v>507</v>
      </c>
      <c r="F231" s="193" t="s">
        <v>508</v>
      </c>
      <c r="G231" s="194" t="s">
        <v>203</v>
      </c>
      <c r="H231" s="195">
        <v>48</v>
      </c>
      <c r="I231" s="196"/>
      <c r="J231" s="197">
        <f>ROUND(I231*H231,2)</f>
        <v>0</v>
      </c>
      <c r="K231" s="193" t="s">
        <v>139</v>
      </c>
      <c r="L231" s="39"/>
      <c r="M231" s="198" t="s">
        <v>1</v>
      </c>
      <c r="N231" s="199" t="s">
        <v>40</v>
      </c>
      <c r="O231" s="71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2" t="s">
        <v>140</v>
      </c>
      <c r="AT231" s="202" t="s">
        <v>135</v>
      </c>
      <c r="AU231" s="202" t="s">
        <v>85</v>
      </c>
      <c r="AY231" s="17" t="s">
        <v>132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7" t="s">
        <v>83</v>
      </c>
      <c r="BK231" s="203">
        <f>ROUND(I231*H231,2)</f>
        <v>0</v>
      </c>
      <c r="BL231" s="17" t="s">
        <v>140</v>
      </c>
      <c r="BM231" s="202" t="s">
        <v>509</v>
      </c>
    </row>
    <row r="232" spans="1:65" s="13" customFormat="1">
      <c r="B232" s="204"/>
      <c r="C232" s="205"/>
      <c r="D232" s="206" t="s">
        <v>142</v>
      </c>
      <c r="E232" s="207" t="s">
        <v>1</v>
      </c>
      <c r="F232" s="208" t="s">
        <v>510</v>
      </c>
      <c r="G232" s="205"/>
      <c r="H232" s="209">
        <v>48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142</v>
      </c>
      <c r="AU232" s="215" t="s">
        <v>85</v>
      </c>
      <c r="AV232" s="13" t="s">
        <v>85</v>
      </c>
      <c r="AW232" s="13" t="s">
        <v>31</v>
      </c>
      <c r="AX232" s="13" t="s">
        <v>75</v>
      </c>
      <c r="AY232" s="215" t="s">
        <v>132</v>
      </c>
    </row>
    <row r="233" spans="1:65" s="14" customFormat="1">
      <c r="B233" s="216"/>
      <c r="C233" s="217"/>
      <c r="D233" s="206" t="s">
        <v>142</v>
      </c>
      <c r="E233" s="218" t="s">
        <v>1</v>
      </c>
      <c r="F233" s="219" t="s">
        <v>149</v>
      </c>
      <c r="G233" s="217"/>
      <c r="H233" s="220">
        <v>48</v>
      </c>
      <c r="I233" s="221"/>
      <c r="J233" s="217"/>
      <c r="K233" s="217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142</v>
      </c>
      <c r="AU233" s="226" t="s">
        <v>85</v>
      </c>
      <c r="AV233" s="14" t="s">
        <v>140</v>
      </c>
      <c r="AW233" s="14" t="s">
        <v>31</v>
      </c>
      <c r="AX233" s="14" t="s">
        <v>83</v>
      </c>
      <c r="AY233" s="226" t="s">
        <v>132</v>
      </c>
    </row>
    <row r="234" spans="1:65" s="2" customFormat="1" ht="48">
      <c r="A234" s="34"/>
      <c r="B234" s="35"/>
      <c r="C234" s="191" t="s">
        <v>239</v>
      </c>
      <c r="D234" s="191" t="s">
        <v>135</v>
      </c>
      <c r="E234" s="192" t="s">
        <v>511</v>
      </c>
      <c r="F234" s="193" t="s">
        <v>512</v>
      </c>
      <c r="G234" s="194" t="s">
        <v>174</v>
      </c>
      <c r="H234" s="195">
        <v>8</v>
      </c>
      <c r="I234" s="196"/>
      <c r="J234" s="197">
        <f>ROUND(I234*H234,2)</f>
        <v>0</v>
      </c>
      <c r="K234" s="193" t="s">
        <v>139</v>
      </c>
      <c r="L234" s="39"/>
      <c r="M234" s="198" t="s">
        <v>1</v>
      </c>
      <c r="N234" s="199" t="s">
        <v>40</v>
      </c>
      <c r="O234" s="71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2" t="s">
        <v>140</v>
      </c>
      <c r="AT234" s="202" t="s">
        <v>135</v>
      </c>
      <c r="AU234" s="202" t="s">
        <v>85</v>
      </c>
      <c r="AY234" s="17" t="s">
        <v>132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7" t="s">
        <v>83</v>
      </c>
      <c r="BK234" s="203">
        <f>ROUND(I234*H234,2)</f>
        <v>0</v>
      </c>
      <c r="BL234" s="17" t="s">
        <v>140</v>
      </c>
      <c r="BM234" s="202" t="s">
        <v>513</v>
      </c>
    </row>
    <row r="235" spans="1:65" s="13" customFormat="1">
      <c r="B235" s="204"/>
      <c r="C235" s="205"/>
      <c r="D235" s="206" t="s">
        <v>142</v>
      </c>
      <c r="E235" s="207" t="s">
        <v>1</v>
      </c>
      <c r="F235" s="208" t="s">
        <v>514</v>
      </c>
      <c r="G235" s="205"/>
      <c r="H235" s="209">
        <v>8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142</v>
      </c>
      <c r="AU235" s="215" t="s">
        <v>85</v>
      </c>
      <c r="AV235" s="13" t="s">
        <v>85</v>
      </c>
      <c r="AW235" s="13" t="s">
        <v>31</v>
      </c>
      <c r="AX235" s="13" t="s">
        <v>75</v>
      </c>
      <c r="AY235" s="215" t="s">
        <v>132</v>
      </c>
    </row>
    <row r="236" spans="1:65" s="14" customFormat="1">
      <c r="B236" s="216"/>
      <c r="C236" s="217"/>
      <c r="D236" s="206" t="s">
        <v>142</v>
      </c>
      <c r="E236" s="218" t="s">
        <v>1</v>
      </c>
      <c r="F236" s="219" t="s">
        <v>149</v>
      </c>
      <c r="G236" s="217"/>
      <c r="H236" s="220">
        <v>8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142</v>
      </c>
      <c r="AU236" s="226" t="s">
        <v>85</v>
      </c>
      <c r="AV236" s="14" t="s">
        <v>140</v>
      </c>
      <c r="AW236" s="14" t="s">
        <v>31</v>
      </c>
      <c r="AX236" s="14" t="s">
        <v>83</v>
      </c>
      <c r="AY236" s="226" t="s">
        <v>132</v>
      </c>
    </row>
    <row r="237" spans="1:65" s="2" customFormat="1" ht="21.75" customHeight="1">
      <c r="A237" s="34"/>
      <c r="B237" s="35"/>
      <c r="C237" s="227" t="s">
        <v>399</v>
      </c>
      <c r="D237" s="227" t="s">
        <v>164</v>
      </c>
      <c r="E237" s="228" t="s">
        <v>515</v>
      </c>
      <c r="F237" s="229" t="s">
        <v>516</v>
      </c>
      <c r="G237" s="230" t="s">
        <v>174</v>
      </c>
      <c r="H237" s="231">
        <v>8</v>
      </c>
      <c r="I237" s="232"/>
      <c r="J237" s="233">
        <f>ROUND(I237*H237,2)</f>
        <v>0</v>
      </c>
      <c r="K237" s="229" t="s">
        <v>139</v>
      </c>
      <c r="L237" s="234"/>
      <c r="M237" s="235" t="s">
        <v>1</v>
      </c>
      <c r="N237" s="236" t="s">
        <v>40</v>
      </c>
      <c r="O237" s="71"/>
      <c r="P237" s="200">
        <f>O237*H237</f>
        <v>0</v>
      </c>
      <c r="Q237" s="200">
        <v>0.29799999999999999</v>
      </c>
      <c r="R237" s="200">
        <f>Q237*H237</f>
        <v>2.3839999999999999</v>
      </c>
      <c r="S237" s="200">
        <v>0</v>
      </c>
      <c r="T237" s="20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2" t="s">
        <v>168</v>
      </c>
      <c r="AT237" s="202" t="s">
        <v>164</v>
      </c>
      <c r="AU237" s="202" t="s">
        <v>85</v>
      </c>
      <c r="AY237" s="17" t="s">
        <v>132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7" t="s">
        <v>83</v>
      </c>
      <c r="BK237" s="203">
        <f>ROUND(I237*H237,2)</f>
        <v>0</v>
      </c>
      <c r="BL237" s="17" t="s">
        <v>140</v>
      </c>
      <c r="BM237" s="202" t="s">
        <v>517</v>
      </c>
    </row>
    <row r="238" spans="1:65" s="13" customFormat="1">
      <c r="B238" s="204"/>
      <c r="C238" s="205"/>
      <c r="D238" s="206" t="s">
        <v>142</v>
      </c>
      <c r="E238" s="207" t="s">
        <v>1</v>
      </c>
      <c r="F238" s="208" t="s">
        <v>168</v>
      </c>
      <c r="G238" s="205"/>
      <c r="H238" s="209">
        <v>8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142</v>
      </c>
      <c r="AU238" s="215" t="s">
        <v>85</v>
      </c>
      <c r="AV238" s="13" t="s">
        <v>85</v>
      </c>
      <c r="AW238" s="13" t="s">
        <v>31</v>
      </c>
      <c r="AX238" s="13" t="s">
        <v>75</v>
      </c>
      <c r="AY238" s="215" t="s">
        <v>132</v>
      </c>
    </row>
    <row r="239" spans="1:65" s="14" customFormat="1">
      <c r="B239" s="216"/>
      <c r="C239" s="217"/>
      <c r="D239" s="206" t="s">
        <v>142</v>
      </c>
      <c r="E239" s="218" t="s">
        <v>1</v>
      </c>
      <c r="F239" s="219" t="s">
        <v>149</v>
      </c>
      <c r="G239" s="217"/>
      <c r="H239" s="220">
        <v>8</v>
      </c>
      <c r="I239" s="221"/>
      <c r="J239" s="217"/>
      <c r="K239" s="217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142</v>
      </c>
      <c r="AU239" s="226" t="s">
        <v>85</v>
      </c>
      <c r="AV239" s="14" t="s">
        <v>140</v>
      </c>
      <c r="AW239" s="14" t="s">
        <v>31</v>
      </c>
      <c r="AX239" s="14" t="s">
        <v>83</v>
      </c>
      <c r="AY239" s="226" t="s">
        <v>132</v>
      </c>
    </row>
    <row r="240" spans="1:65" s="2" customFormat="1" ht="72">
      <c r="A240" s="34"/>
      <c r="B240" s="35"/>
      <c r="C240" s="191" t="s">
        <v>518</v>
      </c>
      <c r="D240" s="191" t="s">
        <v>135</v>
      </c>
      <c r="E240" s="192" t="s">
        <v>519</v>
      </c>
      <c r="F240" s="193" t="s">
        <v>520</v>
      </c>
      <c r="G240" s="194" t="s">
        <v>138</v>
      </c>
      <c r="H240" s="195">
        <v>120</v>
      </c>
      <c r="I240" s="196"/>
      <c r="J240" s="197">
        <f>ROUND(I240*H240,2)</f>
        <v>0</v>
      </c>
      <c r="K240" s="193" t="s">
        <v>139</v>
      </c>
      <c r="L240" s="39"/>
      <c r="M240" s="198" t="s">
        <v>1</v>
      </c>
      <c r="N240" s="199" t="s">
        <v>40</v>
      </c>
      <c r="O240" s="71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2" t="s">
        <v>140</v>
      </c>
      <c r="AT240" s="202" t="s">
        <v>135</v>
      </c>
      <c r="AU240" s="202" t="s">
        <v>85</v>
      </c>
      <c r="AY240" s="17" t="s">
        <v>132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7" t="s">
        <v>83</v>
      </c>
      <c r="BK240" s="203">
        <f>ROUND(I240*H240,2)</f>
        <v>0</v>
      </c>
      <c r="BL240" s="17" t="s">
        <v>140</v>
      </c>
      <c r="BM240" s="202" t="s">
        <v>521</v>
      </c>
    </row>
    <row r="241" spans="1:65" s="13" customFormat="1">
      <c r="B241" s="204"/>
      <c r="C241" s="205"/>
      <c r="D241" s="206" t="s">
        <v>142</v>
      </c>
      <c r="E241" s="207" t="s">
        <v>1</v>
      </c>
      <c r="F241" s="208" t="s">
        <v>522</v>
      </c>
      <c r="G241" s="205"/>
      <c r="H241" s="209">
        <v>120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142</v>
      </c>
      <c r="AU241" s="215" t="s">
        <v>85</v>
      </c>
      <c r="AV241" s="13" t="s">
        <v>85</v>
      </c>
      <c r="AW241" s="13" t="s">
        <v>31</v>
      </c>
      <c r="AX241" s="13" t="s">
        <v>75</v>
      </c>
      <c r="AY241" s="215" t="s">
        <v>132</v>
      </c>
    </row>
    <row r="242" spans="1:65" s="14" customFormat="1">
      <c r="B242" s="216"/>
      <c r="C242" s="217"/>
      <c r="D242" s="206" t="s">
        <v>142</v>
      </c>
      <c r="E242" s="218" t="s">
        <v>1</v>
      </c>
      <c r="F242" s="219" t="s">
        <v>149</v>
      </c>
      <c r="G242" s="217"/>
      <c r="H242" s="220">
        <v>120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142</v>
      </c>
      <c r="AU242" s="226" t="s">
        <v>85</v>
      </c>
      <c r="AV242" s="14" t="s">
        <v>140</v>
      </c>
      <c r="AW242" s="14" t="s">
        <v>31</v>
      </c>
      <c r="AX242" s="14" t="s">
        <v>83</v>
      </c>
      <c r="AY242" s="226" t="s">
        <v>132</v>
      </c>
    </row>
    <row r="243" spans="1:65" s="2" customFormat="1" ht="66.75" customHeight="1">
      <c r="A243" s="34"/>
      <c r="B243" s="35"/>
      <c r="C243" s="191" t="s">
        <v>523</v>
      </c>
      <c r="D243" s="191" t="s">
        <v>135</v>
      </c>
      <c r="E243" s="192" t="s">
        <v>524</v>
      </c>
      <c r="F243" s="193" t="s">
        <v>525</v>
      </c>
      <c r="G243" s="194" t="s">
        <v>203</v>
      </c>
      <c r="H243" s="195">
        <v>120</v>
      </c>
      <c r="I243" s="196"/>
      <c r="J243" s="197">
        <f>ROUND(I243*H243,2)</f>
        <v>0</v>
      </c>
      <c r="K243" s="193" t="s">
        <v>139</v>
      </c>
      <c r="L243" s="39"/>
      <c r="M243" s="198" t="s">
        <v>1</v>
      </c>
      <c r="N243" s="199" t="s">
        <v>40</v>
      </c>
      <c r="O243" s="71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2" t="s">
        <v>140</v>
      </c>
      <c r="AT243" s="202" t="s">
        <v>135</v>
      </c>
      <c r="AU243" s="202" t="s">
        <v>85</v>
      </c>
      <c r="AY243" s="17" t="s">
        <v>132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7" t="s">
        <v>83</v>
      </c>
      <c r="BK243" s="203">
        <f>ROUND(I243*H243,2)</f>
        <v>0</v>
      </c>
      <c r="BL243" s="17" t="s">
        <v>140</v>
      </c>
      <c r="BM243" s="202" t="s">
        <v>526</v>
      </c>
    </row>
    <row r="244" spans="1:65" s="13" customFormat="1">
      <c r="B244" s="204"/>
      <c r="C244" s="205"/>
      <c r="D244" s="206" t="s">
        <v>142</v>
      </c>
      <c r="E244" s="207" t="s">
        <v>1</v>
      </c>
      <c r="F244" s="208" t="s">
        <v>527</v>
      </c>
      <c r="G244" s="205"/>
      <c r="H244" s="209">
        <v>120</v>
      </c>
      <c r="I244" s="210"/>
      <c r="J244" s="205"/>
      <c r="K244" s="205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142</v>
      </c>
      <c r="AU244" s="215" t="s">
        <v>85</v>
      </c>
      <c r="AV244" s="13" t="s">
        <v>85</v>
      </c>
      <c r="AW244" s="13" t="s">
        <v>31</v>
      </c>
      <c r="AX244" s="13" t="s">
        <v>75</v>
      </c>
      <c r="AY244" s="215" t="s">
        <v>132</v>
      </c>
    </row>
    <row r="245" spans="1:65" s="14" customFormat="1">
      <c r="B245" s="216"/>
      <c r="C245" s="217"/>
      <c r="D245" s="206" t="s">
        <v>142</v>
      </c>
      <c r="E245" s="218" t="s">
        <v>1</v>
      </c>
      <c r="F245" s="219" t="s">
        <v>149</v>
      </c>
      <c r="G245" s="217"/>
      <c r="H245" s="220">
        <v>120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142</v>
      </c>
      <c r="AU245" s="226" t="s">
        <v>85</v>
      </c>
      <c r="AV245" s="14" t="s">
        <v>140</v>
      </c>
      <c r="AW245" s="14" t="s">
        <v>31</v>
      </c>
      <c r="AX245" s="14" t="s">
        <v>83</v>
      </c>
      <c r="AY245" s="226" t="s">
        <v>132</v>
      </c>
    </row>
    <row r="246" spans="1:65" s="2" customFormat="1" ht="55.5" customHeight="1">
      <c r="A246" s="34"/>
      <c r="B246" s="35"/>
      <c r="C246" s="191" t="s">
        <v>528</v>
      </c>
      <c r="D246" s="191" t="s">
        <v>135</v>
      </c>
      <c r="E246" s="192" t="s">
        <v>529</v>
      </c>
      <c r="F246" s="193" t="s">
        <v>530</v>
      </c>
      <c r="G246" s="194" t="s">
        <v>203</v>
      </c>
      <c r="H246" s="195">
        <v>120</v>
      </c>
      <c r="I246" s="196"/>
      <c r="J246" s="197">
        <f>ROUND(I246*H246,2)</f>
        <v>0</v>
      </c>
      <c r="K246" s="193" t="s">
        <v>139</v>
      </c>
      <c r="L246" s="39"/>
      <c r="M246" s="198" t="s">
        <v>1</v>
      </c>
      <c r="N246" s="199" t="s">
        <v>40</v>
      </c>
      <c r="O246" s="71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2" t="s">
        <v>140</v>
      </c>
      <c r="AT246" s="202" t="s">
        <v>135</v>
      </c>
      <c r="AU246" s="202" t="s">
        <v>85</v>
      </c>
      <c r="AY246" s="17" t="s">
        <v>132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7" t="s">
        <v>83</v>
      </c>
      <c r="BK246" s="203">
        <f>ROUND(I246*H246,2)</f>
        <v>0</v>
      </c>
      <c r="BL246" s="17" t="s">
        <v>140</v>
      </c>
      <c r="BM246" s="202" t="s">
        <v>531</v>
      </c>
    </row>
    <row r="247" spans="1:65" s="13" customFormat="1">
      <c r="B247" s="204"/>
      <c r="C247" s="205"/>
      <c r="D247" s="206" t="s">
        <v>142</v>
      </c>
      <c r="E247" s="207" t="s">
        <v>1</v>
      </c>
      <c r="F247" s="208" t="s">
        <v>527</v>
      </c>
      <c r="G247" s="205"/>
      <c r="H247" s="209">
        <v>120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142</v>
      </c>
      <c r="AU247" s="215" t="s">
        <v>85</v>
      </c>
      <c r="AV247" s="13" t="s">
        <v>85</v>
      </c>
      <c r="AW247" s="13" t="s">
        <v>31</v>
      </c>
      <c r="AX247" s="13" t="s">
        <v>75</v>
      </c>
      <c r="AY247" s="215" t="s">
        <v>132</v>
      </c>
    </row>
    <row r="248" spans="1:65" s="14" customFormat="1">
      <c r="B248" s="216"/>
      <c r="C248" s="217"/>
      <c r="D248" s="206" t="s">
        <v>142</v>
      </c>
      <c r="E248" s="218" t="s">
        <v>1</v>
      </c>
      <c r="F248" s="219" t="s">
        <v>149</v>
      </c>
      <c r="G248" s="217"/>
      <c r="H248" s="220">
        <v>120</v>
      </c>
      <c r="I248" s="221"/>
      <c r="J248" s="217"/>
      <c r="K248" s="217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142</v>
      </c>
      <c r="AU248" s="226" t="s">
        <v>85</v>
      </c>
      <c r="AV248" s="14" t="s">
        <v>140</v>
      </c>
      <c r="AW248" s="14" t="s">
        <v>31</v>
      </c>
      <c r="AX248" s="14" t="s">
        <v>83</v>
      </c>
      <c r="AY248" s="226" t="s">
        <v>132</v>
      </c>
    </row>
    <row r="249" spans="1:65" s="2" customFormat="1" ht="66.75" customHeight="1">
      <c r="A249" s="34"/>
      <c r="B249" s="35"/>
      <c r="C249" s="191" t="s">
        <v>532</v>
      </c>
      <c r="D249" s="191" t="s">
        <v>135</v>
      </c>
      <c r="E249" s="192" t="s">
        <v>533</v>
      </c>
      <c r="F249" s="193" t="s">
        <v>534</v>
      </c>
      <c r="G249" s="194" t="s">
        <v>152</v>
      </c>
      <c r="H249" s="195">
        <v>3000</v>
      </c>
      <c r="I249" s="196"/>
      <c r="J249" s="197">
        <f>ROUND(I249*H249,2)</f>
        <v>0</v>
      </c>
      <c r="K249" s="193" t="s">
        <v>139</v>
      </c>
      <c r="L249" s="39"/>
      <c r="M249" s="198" t="s">
        <v>1</v>
      </c>
      <c r="N249" s="199" t="s">
        <v>40</v>
      </c>
      <c r="O249" s="71"/>
      <c r="P249" s="200">
        <f>O249*H249</f>
        <v>0</v>
      </c>
      <c r="Q249" s="200">
        <v>0</v>
      </c>
      <c r="R249" s="200">
        <f>Q249*H249</f>
        <v>0</v>
      </c>
      <c r="S249" s="200">
        <v>0</v>
      </c>
      <c r="T249" s="201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2" t="s">
        <v>140</v>
      </c>
      <c r="AT249" s="202" t="s">
        <v>135</v>
      </c>
      <c r="AU249" s="202" t="s">
        <v>85</v>
      </c>
      <c r="AY249" s="17" t="s">
        <v>132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7" t="s">
        <v>83</v>
      </c>
      <c r="BK249" s="203">
        <f>ROUND(I249*H249,2)</f>
        <v>0</v>
      </c>
      <c r="BL249" s="17" t="s">
        <v>140</v>
      </c>
      <c r="BM249" s="202" t="s">
        <v>535</v>
      </c>
    </row>
    <row r="250" spans="1:65" s="13" customFormat="1" ht="22.5">
      <c r="B250" s="204"/>
      <c r="C250" s="205"/>
      <c r="D250" s="206" t="s">
        <v>142</v>
      </c>
      <c r="E250" s="207" t="s">
        <v>1</v>
      </c>
      <c r="F250" s="208" t="s">
        <v>536</v>
      </c>
      <c r="G250" s="205"/>
      <c r="H250" s="209">
        <v>3000</v>
      </c>
      <c r="I250" s="210"/>
      <c r="J250" s="205"/>
      <c r="K250" s="205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142</v>
      </c>
      <c r="AU250" s="215" t="s">
        <v>85</v>
      </c>
      <c r="AV250" s="13" t="s">
        <v>85</v>
      </c>
      <c r="AW250" s="13" t="s">
        <v>31</v>
      </c>
      <c r="AX250" s="13" t="s">
        <v>75</v>
      </c>
      <c r="AY250" s="215" t="s">
        <v>132</v>
      </c>
    </row>
    <row r="251" spans="1:65" s="14" customFormat="1">
      <c r="B251" s="216"/>
      <c r="C251" s="217"/>
      <c r="D251" s="206" t="s">
        <v>142</v>
      </c>
      <c r="E251" s="218" t="s">
        <v>1</v>
      </c>
      <c r="F251" s="219" t="s">
        <v>149</v>
      </c>
      <c r="G251" s="217"/>
      <c r="H251" s="220">
        <v>3000</v>
      </c>
      <c r="I251" s="221"/>
      <c r="J251" s="217"/>
      <c r="K251" s="217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142</v>
      </c>
      <c r="AU251" s="226" t="s">
        <v>85</v>
      </c>
      <c r="AV251" s="14" t="s">
        <v>140</v>
      </c>
      <c r="AW251" s="14" t="s">
        <v>31</v>
      </c>
      <c r="AX251" s="14" t="s">
        <v>83</v>
      </c>
      <c r="AY251" s="226" t="s">
        <v>132</v>
      </c>
    </row>
    <row r="252" spans="1:65" s="2" customFormat="1" ht="55.5" customHeight="1">
      <c r="A252" s="34"/>
      <c r="B252" s="35"/>
      <c r="C252" s="191" t="s">
        <v>537</v>
      </c>
      <c r="D252" s="191" t="s">
        <v>135</v>
      </c>
      <c r="E252" s="192" t="s">
        <v>258</v>
      </c>
      <c r="F252" s="193" t="s">
        <v>259</v>
      </c>
      <c r="G252" s="194" t="s">
        <v>138</v>
      </c>
      <c r="H252" s="195">
        <v>1800</v>
      </c>
      <c r="I252" s="196"/>
      <c r="J252" s="197">
        <f>ROUND(I252*H252,2)</f>
        <v>0</v>
      </c>
      <c r="K252" s="193" t="s">
        <v>139</v>
      </c>
      <c r="L252" s="39"/>
      <c r="M252" s="198" t="s">
        <v>1</v>
      </c>
      <c r="N252" s="199" t="s">
        <v>40</v>
      </c>
      <c r="O252" s="71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2" t="s">
        <v>140</v>
      </c>
      <c r="AT252" s="202" t="s">
        <v>135</v>
      </c>
      <c r="AU252" s="202" t="s">
        <v>85</v>
      </c>
      <c r="AY252" s="17" t="s">
        <v>132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7" t="s">
        <v>83</v>
      </c>
      <c r="BK252" s="203">
        <f>ROUND(I252*H252,2)</f>
        <v>0</v>
      </c>
      <c r="BL252" s="17" t="s">
        <v>140</v>
      </c>
      <c r="BM252" s="202" t="s">
        <v>538</v>
      </c>
    </row>
    <row r="253" spans="1:65" s="13" customFormat="1">
      <c r="B253" s="204"/>
      <c r="C253" s="205"/>
      <c r="D253" s="206" t="s">
        <v>142</v>
      </c>
      <c r="E253" s="207" t="s">
        <v>1</v>
      </c>
      <c r="F253" s="208" t="s">
        <v>539</v>
      </c>
      <c r="G253" s="205"/>
      <c r="H253" s="209">
        <v>1800</v>
      </c>
      <c r="I253" s="210"/>
      <c r="J253" s="205"/>
      <c r="K253" s="205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142</v>
      </c>
      <c r="AU253" s="215" t="s">
        <v>85</v>
      </c>
      <c r="AV253" s="13" t="s">
        <v>85</v>
      </c>
      <c r="AW253" s="13" t="s">
        <v>31</v>
      </c>
      <c r="AX253" s="13" t="s">
        <v>75</v>
      </c>
      <c r="AY253" s="215" t="s">
        <v>132</v>
      </c>
    </row>
    <row r="254" spans="1:65" s="14" customFormat="1">
      <c r="B254" s="216"/>
      <c r="C254" s="217"/>
      <c r="D254" s="206" t="s">
        <v>142</v>
      </c>
      <c r="E254" s="218" t="s">
        <v>1</v>
      </c>
      <c r="F254" s="219" t="s">
        <v>149</v>
      </c>
      <c r="G254" s="217"/>
      <c r="H254" s="220">
        <v>1800</v>
      </c>
      <c r="I254" s="221"/>
      <c r="J254" s="217"/>
      <c r="K254" s="217"/>
      <c r="L254" s="222"/>
      <c r="M254" s="223"/>
      <c r="N254" s="224"/>
      <c r="O254" s="224"/>
      <c r="P254" s="224"/>
      <c r="Q254" s="224"/>
      <c r="R254" s="224"/>
      <c r="S254" s="224"/>
      <c r="T254" s="225"/>
      <c r="AT254" s="226" t="s">
        <v>142</v>
      </c>
      <c r="AU254" s="226" t="s">
        <v>85</v>
      </c>
      <c r="AV254" s="14" t="s">
        <v>140</v>
      </c>
      <c r="AW254" s="14" t="s">
        <v>31</v>
      </c>
      <c r="AX254" s="14" t="s">
        <v>83</v>
      </c>
      <c r="AY254" s="226" t="s">
        <v>132</v>
      </c>
    </row>
    <row r="255" spans="1:65" s="2" customFormat="1" ht="21.75" customHeight="1">
      <c r="A255" s="34"/>
      <c r="B255" s="35"/>
      <c r="C255" s="227" t="s">
        <v>540</v>
      </c>
      <c r="D255" s="227" t="s">
        <v>164</v>
      </c>
      <c r="E255" s="228" t="s">
        <v>541</v>
      </c>
      <c r="F255" s="229" t="s">
        <v>542</v>
      </c>
      <c r="G255" s="230" t="s">
        <v>152</v>
      </c>
      <c r="H255" s="231">
        <v>4.5</v>
      </c>
      <c r="I255" s="232"/>
      <c r="J255" s="233">
        <f>ROUND(I255*H255,2)</f>
        <v>0</v>
      </c>
      <c r="K255" s="229" t="s">
        <v>139</v>
      </c>
      <c r="L255" s="234"/>
      <c r="M255" s="235" t="s">
        <v>1</v>
      </c>
      <c r="N255" s="236" t="s">
        <v>40</v>
      </c>
      <c r="O255" s="71"/>
      <c r="P255" s="200">
        <f>O255*H255</f>
        <v>0</v>
      </c>
      <c r="Q255" s="200">
        <v>2.234</v>
      </c>
      <c r="R255" s="200">
        <f>Q255*H255</f>
        <v>10.053000000000001</v>
      </c>
      <c r="S255" s="200">
        <v>0</v>
      </c>
      <c r="T255" s="201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2" t="s">
        <v>168</v>
      </c>
      <c r="AT255" s="202" t="s">
        <v>164</v>
      </c>
      <c r="AU255" s="202" t="s">
        <v>85</v>
      </c>
      <c r="AY255" s="17" t="s">
        <v>132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7" t="s">
        <v>83</v>
      </c>
      <c r="BK255" s="203">
        <f>ROUND(I255*H255,2)</f>
        <v>0</v>
      </c>
      <c r="BL255" s="17" t="s">
        <v>140</v>
      </c>
      <c r="BM255" s="202" t="s">
        <v>543</v>
      </c>
    </row>
    <row r="256" spans="1:65" s="13" customFormat="1">
      <c r="B256" s="204"/>
      <c r="C256" s="205"/>
      <c r="D256" s="206" t="s">
        <v>142</v>
      </c>
      <c r="E256" s="207" t="s">
        <v>1</v>
      </c>
      <c r="F256" s="208" t="s">
        <v>544</v>
      </c>
      <c r="G256" s="205"/>
      <c r="H256" s="209">
        <v>4.5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142</v>
      </c>
      <c r="AU256" s="215" t="s">
        <v>85</v>
      </c>
      <c r="AV256" s="13" t="s">
        <v>85</v>
      </c>
      <c r="AW256" s="13" t="s">
        <v>31</v>
      </c>
      <c r="AX256" s="13" t="s">
        <v>75</v>
      </c>
      <c r="AY256" s="215" t="s">
        <v>132</v>
      </c>
    </row>
    <row r="257" spans="1:65" s="14" customFormat="1">
      <c r="B257" s="216"/>
      <c r="C257" s="217"/>
      <c r="D257" s="206" t="s">
        <v>142</v>
      </c>
      <c r="E257" s="218" t="s">
        <v>1</v>
      </c>
      <c r="F257" s="219" t="s">
        <v>149</v>
      </c>
      <c r="G257" s="217"/>
      <c r="H257" s="220">
        <v>4.5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142</v>
      </c>
      <c r="AU257" s="226" t="s">
        <v>85</v>
      </c>
      <c r="AV257" s="14" t="s">
        <v>140</v>
      </c>
      <c r="AW257" s="14" t="s">
        <v>31</v>
      </c>
      <c r="AX257" s="14" t="s">
        <v>83</v>
      </c>
      <c r="AY257" s="226" t="s">
        <v>132</v>
      </c>
    </row>
    <row r="258" spans="1:65" s="2" customFormat="1" ht="16.5" customHeight="1">
      <c r="A258" s="34"/>
      <c r="B258" s="35"/>
      <c r="C258" s="227" t="s">
        <v>545</v>
      </c>
      <c r="D258" s="227" t="s">
        <v>164</v>
      </c>
      <c r="E258" s="228" t="s">
        <v>546</v>
      </c>
      <c r="F258" s="229" t="s">
        <v>547</v>
      </c>
      <c r="G258" s="230" t="s">
        <v>174</v>
      </c>
      <c r="H258" s="231">
        <v>120</v>
      </c>
      <c r="I258" s="232"/>
      <c r="J258" s="233">
        <f>ROUND(I258*H258,2)</f>
        <v>0</v>
      </c>
      <c r="K258" s="229" t="s">
        <v>139</v>
      </c>
      <c r="L258" s="234"/>
      <c r="M258" s="235" t="s">
        <v>1</v>
      </c>
      <c r="N258" s="236" t="s">
        <v>40</v>
      </c>
      <c r="O258" s="71"/>
      <c r="P258" s="200">
        <f>O258*H258</f>
        <v>0</v>
      </c>
      <c r="Q258" s="200">
        <v>0.13200000000000001</v>
      </c>
      <c r="R258" s="200">
        <f>Q258*H258</f>
        <v>15.84</v>
      </c>
      <c r="S258" s="200">
        <v>0</v>
      </c>
      <c r="T258" s="201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2" t="s">
        <v>168</v>
      </c>
      <c r="AT258" s="202" t="s">
        <v>164</v>
      </c>
      <c r="AU258" s="202" t="s">
        <v>85</v>
      </c>
      <c r="AY258" s="17" t="s">
        <v>132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7" t="s">
        <v>83</v>
      </c>
      <c r="BK258" s="203">
        <f>ROUND(I258*H258,2)</f>
        <v>0</v>
      </c>
      <c r="BL258" s="17" t="s">
        <v>140</v>
      </c>
      <c r="BM258" s="202" t="s">
        <v>548</v>
      </c>
    </row>
    <row r="259" spans="1:65" s="13" customFormat="1">
      <c r="B259" s="204"/>
      <c r="C259" s="205"/>
      <c r="D259" s="206" t="s">
        <v>142</v>
      </c>
      <c r="E259" s="207" t="s">
        <v>1</v>
      </c>
      <c r="F259" s="208" t="s">
        <v>549</v>
      </c>
      <c r="G259" s="205"/>
      <c r="H259" s="209">
        <v>120</v>
      </c>
      <c r="I259" s="210"/>
      <c r="J259" s="205"/>
      <c r="K259" s="205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142</v>
      </c>
      <c r="AU259" s="215" t="s">
        <v>85</v>
      </c>
      <c r="AV259" s="13" t="s">
        <v>85</v>
      </c>
      <c r="AW259" s="13" t="s">
        <v>31</v>
      </c>
      <c r="AX259" s="13" t="s">
        <v>75</v>
      </c>
      <c r="AY259" s="215" t="s">
        <v>132</v>
      </c>
    </row>
    <row r="260" spans="1:65" s="14" customFormat="1">
      <c r="B260" s="216"/>
      <c r="C260" s="217"/>
      <c r="D260" s="206" t="s">
        <v>142</v>
      </c>
      <c r="E260" s="218" t="s">
        <v>1</v>
      </c>
      <c r="F260" s="219" t="s">
        <v>149</v>
      </c>
      <c r="G260" s="217"/>
      <c r="H260" s="220">
        <v>120</v>
      </c>
      <c r="I260" s="221"/>
      <c r="J260" s="217"/>
      <c r="K260" s="217"/>
      <c r="L260" s="222"/>
      <c r="M260" s="223"/>
      <c r="N260" s="224"/>
      <c r="O260" s="224"/>
      <c r="P260" s="224"/>
      <c r="Q260" s="224"/>
      <c r="R260" s="224"/>
      <c r="S260" s="224"/>
      <c r="T260" s="225"/>
      <c r="AT260" s="226" t="s">
        <v>142</v>
      </c>
      <c r="AU260" s="226" t="s">
        <v>85</v>
      </c>
      <c r="AV260" s="14" t="s">
        <v>140</v>
      </c>
      <c r="AW260" s="14" t="s">
        <v>31</v>
      </c>
      <c r="AX260" s="14" t="s">
        <v>83</v>
      </c>
      <c r="AY260" s="226" t="s">
        <v>132</v>
      </c>
    </row>
    <row r="261" spans="1:65" s="2" customFormat="1" ht="16.5" customHeight="1">
      <c r="A261" s="34"/>
      <c r="B261" s="35"/>
      <c r="C261" s="227" t="s">
        <v>550</v>
      </c>
      <c r="D261" s="227" t="s">
        <v>164</v>
      </c>
      <c r="E261" s="228" t="s">
        <v>551</v>
      </c>
      <c r="F261" s="229" t="s">
        <v>552</v>
      </c>
      <c r="G261" s="230" t="s">
        <v>174</v>
      </c>
      <c r="H261" s="231">
        <v>120</v>
      </c>
      <c r="I261" s="232"/>
      <c r="J261" s="233">
        <f>ROUND(I261*H261,2)</f>
        <v>0</v>
      </c>
      <c r="K261" s="229" t="s">
        <v>139</v>
      </c>
      <c r="L261" s="234"/>
      <c r="M261" s="235" t="s">
        <v>1</v>
      </c>
      <c r="N261" s="236" t="s">
        <v>40</v>
      </c>
      <c r="O261" s="71"/>
      <c r="P261" s="200">
        <f>O261*H261</f>
        <v>0</v>
      </c>
      <c r="Q261" s="200">
        <v>0.14899999999999999</v>
      </c>
      <c r="R261" s="200">
        <f>Q261*H261</f>
        <v>17.88</v>
      </c>
      <c r="S261" s="200">
        <v>0</v>
      </c>
      <c r="T261" s="201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2" t="s">
        <v>168</v>
      </c>
      <c r="AT261" s="202" t="s">
        <v>164</v>
      </c>
      <c r="AU261" s="202" t="s">
        <v>85</v>
      </c>
      <c r="AY261" s="17" t="s">
        <v>132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7" t="s">
        <v>83</v>
      </c>
      <c r="BK261" s="203">
        <f>ROUND(I261*H261,2)</f>
        <v>0</v>
      </c>
      <c r="BL261" s="17" t="s">
        <v>140</v>
      </c>
      <c r="BM261" s="202" t="s">
        <v>553</v>
      </c>
    </row>
    <row r="262" spans="1:65" s="13" customFormat="1">
      <c r="B262" s="204"/>
      <c r="C262" s="205"/>
      <c r="D262" s="206" t="s">
        <v>142</v>
      </c>
      <c r="E262" s="207" t="s">
        <v>1</v>
      </c>
      <c r="F262" s="208" t="s">
        <v>527</v>
      </c>
      <c r="G262" s="205"/>
      <c r="H262" s="209">
        <v>120</v>
      </c>
      <c r="I262" s="210"/>
      <c r="J262" s="205"/>
      <c r="K262" s="205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142</v>
      </c>
      <c r="AU262" s="215" t="s">
        <v>85</v>
      </c>
      <c r="AV262" s="13" t="s">
        <v>85</v>
      </c>
      <c r="AW262" s="13" t="s">
        <v>31</v>
      </c>
      <c r="AX262" s="13" t="s">
        <v>75</v>
      </c>
      <c r="AY262" s="215" t="s">
        <v>132</v>
      </c>
    </row>
    <row r="263" spans="1:65" s="14" customFormat="1">
      <c r="B263" s="216"/>
      <c r="C263" s="217"/>
      <c r="D263" s="206" t="s">
        <v>142</v>
      </c>
      <c r="E263" s="218" t="s">
        <v>1</v>
      </c>
      <c r="F263" s="219" t="s">
        <v>149</v>
      </c>
      <c r="G263" s="217"/>
      <c r="H263" s="220">
        <v>120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142</v>
      </c>
      <c r="AU263" s="226" t="s">
        <v>85</v>
      </c>
      <c r="AV263" s="14" t="s">
        <v>140</v>
      </c>
      <c r="AW263" s="14" t="s">
        <v>31</v>
      </c>
      <c r="AX263" s="14" t="s">
        <v>83</v>
      </c>
      <c r="AY263" s="226" t="s">
        <v>132</v>
      </c>
    </row>
    <row r="264" spans="1:65" s="2" customFormat="1" ht="16.5" customHeight="1">
      <c r="A264" s="34"/>
      <c r="B264" s="35"/>
      <c r="C264" s="227" t="s">
        <v>554</v>
      </c>
      <c r="D264" s="227" t="s">
        <v>164</v>
      </c>
      <c r="E264" s="228" t="s">
        <v>555</v>
      </c>
      <c r="F264" s="229" t="s">
        <v>556</v>
      </c>
      <c r="G264" s="230" t="s">
        <v>174</v>
      </c>
      <c r="H264" s="231">
        <v>240</v>
      </c>
      <c r="I264" s="232"/>
      <c r="J264" s="233">
        <f>ROUND(I264*H264,2)</f>
        <v>0</v>
      </c>
      <c r="K264" s="229" t="s">
        <v>139</v>
      </c>
      <c r="L264" s="234"/>
      <c r="M264" s="235" t="s">
        <v>1</v>
      </c>
      <c r="N264" s="236" t="s">
        <v>40</v>
      </c>
      <c r="O264" s="71"/>
      <c r="P264" s="200">
        <f>O264*H264</f>
        <v>0</v>
      </c>
      <c r="Q264" s="200">
        <v>4.7E-2</v>
      </c>
      <c r="R264" s="200">
        <f>Q264*H264</f>
        <v>11.28</v>
      </c>
      <c r="S264" s="200">
        <v>0</v>
      </c>
      <c r="T264" s="201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2" t="s">
        <v>168</v>
      </c>
      <c r="AT264" s="202" t="s">
        <v>164</v>
      </c>
      <c r="AU264" s="202" t="s">
        <v>85</v>
      </c>
      <c r="AY264" s="17" t="s">
        <v>132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7" t="s">
        <v>83</v>
      </c>
      <c r="BK264" s="203">
        <f>ROUND(I264*H264,2)</f>
        <v>0</v>
      </c>
      <c r="BL264" s="17" t="s">
        <v>140</v>
      </c>
      <c r="BM264" s="202" t="s">
        <v>557</v>
      </c>
    </row>
    <row r="265" spans="1:65" s="13" customFormat="1">
      <c r="B265" s="204"/>
      <c r="C265" s="205"/>
      <c r="D265" s="206" t="s">
        <v>142</v>
      </c>
      <c r="E265" s="207" t="s">
        <v>1</v>
      </c>
      <c r="F265" s="208" t="s">
        <v>558</v>
      </c>
      <c r="G265" s="205"/>
      <c r="H265" s="209">
        <v>240</v>
      </c>
      <c r="I265" s="210"/>
      <c r="J265" s="205"/>
      <c r="K265" s="205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142</v>
      </c>
      <c r="AU265" s="215" t="s">
        <v>85</v>
      </c>
      <c r="AV265" s="13" t="s">
        <v>85</v>
      </c>
      <c r="AW265" s="13" t="s">
        <v>31</v>
      </c>
      <c r="AX265" s="13" t="s">
        <v>75</v>
      </c>
      <c r="AY265" s="215" t="s">
        <v>132</v>
      </c>
    </row>
    <row r="266" spans="1:65" s="14" customFormat="1">
      <c r="B266" s="216"/>
      <c r="C266" s="217"/>
      <c r="D266" s="206" t="s">
        <v>142</v>
      </c>
      <c r="E266" s="218" t="s">
        <v>1</v>
      </c>
      <c r="F266" s="219" t="s">
        <v>149</v>
      </c>
      <c r="G266" s="217"/>
      <c r="H266" s="220">
        <v>240</v>
      </c>
      <c r="I266" s="221"/>
      <c r="J266" s="217"/>
      <c r="K266" s="217"/>
      <c r="L266" s="222"/>
      <c r="M266" s="223"/>
      <c r="N266" s="224"/>
      <c r="O266" s="224"/>
      <c r="P266" s="224"/>
      <c r="Q266" s="224"/>
      <c r="R266" s="224"/>
      <c r="S266" s="224"/>
      <c r="T266" s="225"/>
      <c r="AT266" s="226" t="s">
        <v>142</v>
      </c>
      <c r="AU266" s="226" t="s">
        <v>85</v>
      </c>
      <c r="AV266" s="14" t="s">
        <v>140</v>
      </c>
      <c r="AW266" s="14" t="s">
        <v>31</v>
      </c>
      <c r="AX266" s="14" t="s">
        <v>83</v>
      </c>
      <c r="AY266" s="226" t="s">
        <v>132</v>
      </c>
    </row>
    <row r="267" spans="1:65" s="2" customFormat="1" ht="16.5" customHeight="1">
      <c r="A267" s="34"/>
      <c r="B267" s="35"/>
      <c r="C267" s="227" t="s">
        <v>559</v>
      </c>
      <c r="D267" s="227" t="s">
        <v>164</v>
      </c>
      <c r="E267" s="228" t="s">
        <v>560</v>
      </c>
      <c r="F267" s="229" t="s">
        <v>561</v>
      </c>
      <c r="G267" s="230" t="s">
        <v>167</v>
      </c>
      <c r="H267" s="231">
        <v>2</v>
      </c>
      <c r="I267" s="232"/>
      <c r="J267" s="233">
        <f>ROUND(I267*H267,2)</f>
        <v>0</v>
      </c>
      <c r="K267" s="229" t="s">
        <v>139</v>
      </c>
      <c r="L267" s="234"/>
      <c r="M267" s="235" t="s">
        <v>1</v>
      </c>
      <c r="N267" s="236" t="s">
        <v>40</v>
      </c>
      <c r="O267" s="71"/>
      <c r="P267" s="200">
        <f>O267*H267</f>
        <v>0</v>
      </c>
      <c r="Q267" s="200">
        <v>1</v>
      </c>
      <c r="R267" s="200">
        <f>Q267*H267</f>
        <v>2</v>
      </c>
      <c r="S267" s="200">
        <v>0</v>
      </c>
      <c r="T267" s="201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2" t="s">
        <v>168</v>
      </c>
      <c r="AT267" s="202" t="s">
        <v>164</v>
      </c>
      <c r="AU267" s="202" t="s">
        <v>85</v>
      </c>
      <c r="AY267" s="17" t="s">
        <v>132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7" t="s">
        <v>83</v>
      </c>
      <c r="BK267" s="203">
        <f>ROUND(I267*H267,2)</f>
        <v>0</v>
      </c>
      <c r="BL267" s="17" t="s">
        <v>140</v>
      </c>
      <c r="BM267" s="202" t="s">
        <v>562</v>
      </c>
    </row>
    <row r="268" spans="1:65" s="13" customFormat="1">
      <c r="B268" s="204"/>
      <c r="C268" s="205"/>
      <c r="D268" s="206" t="s">
        <v>142</v>
      </c>
      <c r="E268" s="207" t="s">
        <v>1</v>
      </c>
      <c r="F268" s="208" t="s">
        <v>563</v>
      </c>
      <c r="G268" s="205"/>
      <c r="H268" s="209">
        <v>2</v>
      </c>
      <c r="I268" s="210"/>
      <c r="J268" s="205"/>
      <c r="K268" s="205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142</v>
      </c>
      <c r="AU268" s="215" t="s">
        <v>85</v>
      </c>
      <c r="AV268" s="13" t="s">
        <v>85</v>
      </c>
      <c r="AW268" s="13" t="s">
        <v>31</v>
      </c>
      <c r="AX268" s="13" t="s">
        <v>75</v>
      </c>
      <c r="AY268" s="215" t="s">
        <v>132</v>
      </c>
    </row>
    <row r="269" spans="1:65" s="14" customFormat="1">
      <c r="B269" s="216"/>
      <c r="C269" s="217"/>
      <c r="D269" s="206" t="s">
        <v>142</v>
      </c>
      <c r="E269" s="218" t="s">
        <v>1</v>
      </c>
      <c r="F269" s="219" t="s">
        <v>149</v>
      </c>
      <c r="G269" s="217"/>
      <c r="H269" s="220">
        <v>2</v>
      </c>
      <c r="I269" s="221"/>
      <c r="J269" s="217"/>
      <c r="K269" s="217"/>
      <c r="L269" s="222"/>
      <c r="M269" s="223"/>
      <c r="N269" s="224"/>
      <c r="O269" s="224"/>
      <c r="P269" s="224"/>
      <c r="Q269" s="224"/>
      <c r="R269" s="224"/>
      <c r="S269" s="224"/>
      <c r="T269" s="225"/>
      <c r="AT269" s="226" t="s">
        <v>142</v>
      </c>
      <c r="AU269" s="226" t="s">
        <v>85</v>
      </c>
      <c r="AV269" s="14" t="s">
        <v>140</v>
      </c>
      <c r="AW269" s="14" t="s">
        <v>31</v>
      </c>
      <c r="AX269" s="14" t="s">
        <v>83</v>
      </c>
      <c r="AY269" s="226" t="s">
        <v>132</v>
      </c>
    </row>
    <row r="270" spans="1:65" s="2" customFormat="1" ht="24">
      <c r="A270" s="34"/>
      <c r="B270" s="35"/>
      <c r="C270" s="227" t="s">
        <v>564</v>
      </c>
      <c r="D270" s="227" t="s">
        <v>164</v>
      </c>
      <c r="E270" s="228" t="s">
        <v>565</v>
      </c>
      <c r="F270" s="229" t="s">
        <v>566</v>
      </c>
      <c r="G270" s="230" t="s">
        <v>167</v>
      </c>
      <c r="H270" s="231">
        <v>27.6</v>
      </c>
      <c r="I270" s="232"/>
      <c r="J270" s="233">
        <f>ROUND(I270*H270,2)</f>
        <v>0</v>
      </c>
      <c r="K270" s="229" t="s">
        <v>139</v>
      </c>
      <c r="L270" s="234"/>
      <c r="M270" s="235" t="s">
        <v>1</v>
      </c>
      <c r="N270" s="236" t="s">
        <v>40</v>
      </c>
      <c r="O270" s="71"/>
      <c r="P270" s="200">
        <f>O270*H270</f>
        <v>0</v>
      </c>
      <c r="Q270" s="200">
        <v>1</v>
      </c>
      <c r="R270" s="200">
        <f>Q270*H270</f>
        <v>27.6</v>
      </c>
      <c r="S270" s="200">
        <v>0</v>
      </c>
      <c r="T270" s="201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2" t="s">
        <v>168</v>
      </c>
      <c r="AT270" s="202" t="s">
        <v>164</v>
      </c>
      <c r="AU270" s="202" t="s">
        <v>85</v>
      </c>
      <c r="AY270" s="17" t="s">
        <v>132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7" t="s">
        <v>83</v>
      </c>
      <c r="BK270" s="203">
        <f>ROUND(I270*H270,2)</f>
        <v>0</v>
      </c>
      <c r="BL270" s="17" t="s">
        <v>140</v>
      </c>
      <c r="BM270" s="202" t="s">
        <v>567</v>
      </c>
    </row>
    <row r="271" spans="1:65" s="13" customFormat="1">
      <c r="B271" s="204"/>
      <c r="C271" s="205"/>
      <c r="D271" s="206" t="s">
        <v>142</v>
      </c>
      <c r="E271" s="207" t="s">
        <v>1</v>
      </c>
      <c r="F271" s="208" t="s">
        <v>568</v>
      </c>
      <c r="G271" s="205"/>
      <c r="H271" s="209">
        <v>27.6</v>
      </c>
      <c r="I271" s="210"/>
      <c r="J271" s="205"/>
      <c r="K271" s="205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142</v>
      </c>
      <c r="AU271" s="215" t="s">
        <v>85</v>
      </c>
      <c r="AV271" s="13" t="s">
        <v>85</v>
      </c>
      <c r="AW271" s="13" t="s">
        <v>31</v>
      </c>
      <c r="AX271" s="13" t="s">
        <v>75</v>
      </c>
      <c r="AY271" s="215" t="s">
        <v>132</v>
      </c>
    </row>
    <row r="272" spans="1:65" s="14" customFormat="1">
      <c r="B272" s="216"/>
      <c r="C272" s="217"/>
      <c r="D272" s="206" t="s">
        <v>142</v>
      </c>
      <c r="E272" s="218" t="s">
        <v>1</v>
      </c>
      <c r="F272" s="219" t="s">
        <v>149</v>
      </c>
      <c r="G272" s="217"/>
      <c r="H272" s="220">
        <v>27.6</v>
      </c>
      <c r="I272" s="221"/>
      <c r="J272" s="217"/>
      <c r="K272" s="217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142</v>
      </c>
      <c r="AU272" s="226" t="s">
        <v>85</v>
      </c>
      <c r="AV272" s="14" t="s">
        <v>140</v>
      </c>
      <c r="AW272" s="14" t="s">
        <v>31</v>
      </c>
      <c r="AX272" s="14" t="s">
        <v>83</v>
      </c>
      <c r="AY272" s="226" t="s">
        <v>132</v>
      </c>
    </row>
    <row r="273" spans="1:65" s="2" customFormat="1" ht="78" customHeight="1">
      <c r="A273" s="34"/>
      <c r="B273" s="35"/>
      <c r="C273" s="191" t="s">
        <v>569</v>
      </c>
      <c r="D273" s="191" t="s">
        <v>135</v>
      </c>
      <c r="E273" s="192" t="s">
        <v>262</v>
      </c>
      <c r="F273" s="193" t="s">
        <v>263</v>
      </c>
      <c r="G273" s="194" t="s">
        <v>167</v>
      </c>
      <c r="H273" s="195">
        <v>416.08800000000002</v>
      </c>
      <c r="I273" s="196"/>
      <c r="J273" s="197">
        <f>ROUND(I273*H273,2)</f>
        <v>0</v>
      </c>
      <c r="K273" s="193" t="s">
        <v>139</v>
      </c>
      <c r="L273" s="39"/>
      <c r="M273" s="198" t="s">
        <v>1</v>
      </c>
      <c r="N273" s="199" t="s">
        <v>40</v>
      </c>
      <c r="O273" s="71"/>
      <c r="P273" s="200">
        <f>O273*H273</f>
        <v>0</v>
      </c>
      <c r="Q273" s="200">
        <v>0</v>
      </c>
      <c r="R273" s="200">
        <f>Q273*H273</f>
        <v>0</v>
      </c>
      <c r="S273" s="200">
        <v>0</v>
      </c>
      <c r="T273" s="201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2" t="s">
        <v>140</v>
      </c>
      <c r="AT273" s="202" t="s">
        <v>135</v>
      </c>
      <c r="AU273" s="202" t="s">
        <v>85</v>
      </c>
      <c r="AY273" s="17" t="s">
        <v>132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17" t="s">
        <v>83</v>
      </c>
      <c r="BK273" s="203">
        <f>ROUND(I273*H273,2)</f>
        <v>0</v>
      </c>
      <c r="BL273" s="17" t="s">
        <v>140</v>
      </c>
      <c r="BM273" s="202" t="s">
        <v>570</v>
      </c>
    </row>
    <row r="274" spans="1:65" s="13" customFormat="1">
      <c r="B274" s="204"/>
      <c r="C274" s="205"/>
      <c r="D274" s="206" t="s">
        <v>142</v>
      </c>
      <c r="E274" s="207" t="s">
        <v>1</v>
      </c>
      <c r="F274" s="208" t="s">
        <v>571</v>
      </c>
      <c r="G274" s="205"/>
      <c r="H274" s="209">
        <v>16.524999999999999</v>
      </c>
      <c r="I274" s="210"/>
      <c r="J274" s="205"/>
      <c r="K274" s="205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142</v>
      </c>
      <c r="AU274" s="215" t="s">
        <v>85</v>
      </c>
      <c r="AV274" s="13" t="s">
        <v>85</v>
      </c>
      <c r="AW274" s="13" t="s">
        <v>31</v>
      </c>
      <c r="AX274" s="13" t="s">
        <v>75</v>
      </c>
      <c r="AY274" s="215" t="s">
        <v>132</v>
      </c>
    </row>
    <row r="275" spans="1:65" s="13" customFormat="1">
      <c r="B275" s="204"/>
      <c r="C275" s="205"/>
      <c r="D275" s="206" t="s">
        <v>142</v>
      </c>
      <c r="E275" s="207" t="s">
        <v>1</v>
      </c>
      <c r="F275" s="208" t="s">
        <v>572</v>
      </c>
      <c r="G275" s="205"/>
      <c r="H275" s="209">
        <v>16.524999999999999</v>
      </c>
      <c r="I275" s="210"/>
      <c r="J275" s="205"/>
      <c r="K275" s="205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142</v>
      </c>
      <c r="AU275" s="215" t="s">
        <v>85</v>
      </c>
      <c r="AV275" s="13" t="s">
        <v>85</v>
      </c>
      <c r="AW275" s="13" t="s">
        <v>31</v>
      </c>
      <c r="AX275" s="13" t="s">
        <v>75</v>
      </c>
      <c r="AY275" s="215" t="s">
        <v>132</v>
      </c>
    </row>
    <row r="276" spans="1:65" s="13" customFormat="1">
      <c r="B276" s="204"/>
      <c r="C276" s="205"/>
      <c r="D276" s="206" t="s">
        <v>142</v>
      </c>
      <c r="E276" s="207" t="s">
        <v>1</v>
      </c>
      <c r="F276" s="208" t="s">
        <v>573</v>
      </c>
      <c r="G276" s="205"/>
      <c r="H276" s="209">
        <v>16.524999999999999</v>
      </c>
      <c r="I276" s="210"/>
      <c r="J276" s="205"/>
      <c r="K276" s="205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142</v>
      </c>
      <c r="AU276" s="215" t="s">
        <v>85</v>
      </c>
      <c r="AV276" s="13" t="s">
        <v>85</v>
      </c>
      <c r="AW276" s="13" t="s">
        <v>31</v>
      </c>
      <c r="AX276" s="13" t="s">
        <v>75</v>
      </c>
      <c r="AY276" s="215" t="s">
        <v>132</v>
      </c>
    </row>
    <row r="277" spans="1:65" s="13" customFormat="1">
      <c r="B277" s="204"/>
      <c r="C277" s="205"/>
      <c r="D277" s="206" t="s">
        <v>142</v>
      </c>
      <c r="E277" s="207" t="s">
        <v>1</v>
      </c>
      <c r="F277" s="208" t="s">
        <v>574</v>
      </c>
      <c r="G277" s="205"/>
      <c r="H277" s="209">
        <v>11.5</v>
      </c>
      <c r="I277" s="210"/>
      <c r="J277" s="205"/>
      <c r="K277" s="205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142</v>
      </c>
      <c r="AU277" s="215" t="s">
        <v>85</v>
      </c>
      <c r="AV277" s="13" t="s">
        <v>85</v>
      </c>
      <c r="AW277" s="13" t="s">
        <v>31</v>
      </c>
      <c r="AX277" s="13" t="s">
        <v>75</v>
      </c>
      <c r="AY277" s="215" t="s">
        <v>132</v>
      </c>
    </row>
    <row r="278" spans="1:65" s="13" customFormat="1">
      <c r="B278" s="204"/>
      <c r="C278" s="205"/>
      <c r="D278" s="206" t="s">
        <v>142</v>
      </c>
      <c r="E278" s="207" t="s">
        <v>1</v>
      </c>
      <c r="F278" s="208" t="s">
        <v>575</v>
      </c>
      <c r="G278" s="205"/>
      <c r="H278" s="209">
        <v>124.02800000000001</v>
      </c>
      <c r="I278" s="210"/>
      <c r="J278" s="205"/>
      <c r="K278" s="205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142</v>
      </c>
      <c r="AU278" s="215" t="s">
        <v>85</v>
      </c>
      <c r="AV278" s="13" t="s">
        <v>85</v>
      </c>
      <c r="AW278" s="13" t="s">
        <v>31</v>
      </c>
      <c r="AX278" s="13" t="s">
        <v>75</v>
      </c>
      <c r="AY278" s="215" t="s">
        <v>132</v>
      </c>
    </row>
    <row r="279" spans="1:65" s="13" customFormat="1">
      <c r="B279" s="204"/>
      <c r="C279" s="205"/>
      <c r="D279" s="206" t="s">
        <v>142</v>
      </c>
      <c r="E279" s="207" t="s">
        <v>1</v>
      </c>
      <c r="F279" s="208" t="s">
        <v>576</v>
      </c>
      <c r="G279" s="205"/>
      <c r="H279" s="209">
        <v>113.221</v>
      </c>
      <c r="I279" s="210"/>
      <c r="J279" s="205"/>
      <c r="K279" s="205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142</v>
      </c>
      <c r="AU279" s="215" t="s">
        <v>85</v>
      </c>
      <c r="AV279" s="13" t="s">
        <v>85</v>
      </c>
      <c r="AW279" s="13" t="s">
        <v>31</v>
      </c>
      <c r="AX279" s="13" t="s">
        <v>75</v>
      </c>
      <c r="AY279" s="215" t="s">
        <v>132</v>
      </c>
    </row>
    <row r="280" spans="1:65" s="13" customFormat="1">
      <c r="B280" s="204"/>
      <c r="C280" s="205"/>
      <c r="D280" s="206" t="s">
        <v>142</v>
      </c>
      <c r="E280" s="207" t="s">
        <v>1</v>
      </c>
      <c r="F280" s="208" t="s">
        <v>577</v>
      </c>
      <c r="G280" s="205"/>
      <c r="H280" s="209">
        <v>31.853999999999999</v>
      </c>
      <c r="I280" s="210"/>
      <c r="J280" s="205"/>
      <c r="K280" s="205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142</v>
      </c>
      <c r="AU280" s="215" t="s">
        <v>85</v>
      </c>
      <c r="AV280" s="13" t="s">
        <v>85</v>
      </c>
      <c r="AW280" s="13" t="s">
        <v>31</v>
      </c>
      <c r="AX280" s="13" t="s">
        <v>75</v>
      </c>
      <c r="AY280" s="215" t="s">
        <v>132</v>
      </c>
    </row>
    <row r="281" spans="1:65" s="13" customFormat="1">
      <c r="B281" s="204"/>
      <c r="C281" s="205"/>
      <c r="D281" s="206" t="s">
        <v>142</v>
      </c>
      <c r="E281" s="207" t="s">
        <v>1</v>
      </c>
      <c r="F281" s="208" t="s">
        <v>578</v>
      </c>
      <c r="G281" s="205"/>
      <c r="H281" s="209">
        <v>85.91</v>
      </c>
      <c r="I281" s="210"/>
      <c r="J281" s="205"/>
      <c r="K281" s="205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142</v>
      </c>
      <c r="AU281" s="215" t="s">
        <v>85</v>
      </c>
      <c r="AV281" s="13" t="s">
        <v>85</v>
      </c>
      <c r="AW281" s="13" t="s">
        <v>31</v>
      </c>
      <c r="AX281" s="13" t="s">
        <v>75</v>
      </c>
      <c r="AY281" s="215" t="s">
        <v>132</v>
      </c>
    </row>
    <row r="282" spans="1:65" s="14" customFormat="1">
      <c r="B282" s="216"/>
      <c r="C282" s="217"/>
      <c r="D282" s="206" t="s">
        <v>142</v>
      </c>
      <c r="E282" s="218" t="s">
        <v>1</v>
      </c>
      <c r="F282" s="219" t="s">
        <v>149</v>
      </c>
      <c r="G282" s="217"/>
      <c r="H282" s="220">
        <v>416.08800000000002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142</v>
      </c>
      <c r="AU282" s="226" t="s">
        <v>85</v>
      </c>
      <c r="AV282" s="14" t="s">
        <v>140</v>
      </c>
      <c r="AW282" s="14" t="s">
        <v>31</v>
      </c>
      <c r="AX282" s="14" t="s">
        <v>83</v>
      </c>
      <c r="AY282" s="226" t="s">
        <v>132</v>
      </c>
    </row>
    <row r="283" spans="1:65" s="2" customFormat="1" ht="66.75" customHeight="1">
      <c r="A283" s="34"/>
      <c r="B283" s="35"/>
      <c r="C283" s="191" t="s">
        <v>579</v>
      </c>
      <c r="D283" s="191" t="s">
        <v>135</v>
      </c>
      <c r="E283" s="192" t="s">
        <v>267</v>
      </c>
      <c r="F283" s="193" t="s">
        <v>268</v>
      </c>
      <c r="G283" s="194" t="s">
        <v>167</v>
      </c>
      <c r="H283" s="195">
        <v>581.75099999999998</v>
      </c>
      <c r="I283" s="196"/>
      <c r="J283" s="197">
        <f>ROUND(I283*H283,2)</f>
        <v>0</v>
      </c>
      <c r="K283" s="193" t="s">
        <v>139</v>
      </c>
      <c r="L283" s="39"/>
      <c r="M283" s="198" t="s">
        <v>1</v>
      </c>
      <c r="N283" s="199" t="s">
        <v>40</v>
      </c>
      <c r="O283" s="71"/>
      <c r="P283" s="200">
        <f>O283*H283</f>
        <v>0</v>
      </c>
      <c r="Q283" s="200">
        <v>0</v>
      </c>
      <c r="R283" s="200">
        <f>Q283*H283</f>
        <v>0</v>
      </c>
      <c r="S283" s="200">
        <v>0</v>
      </c>
      <c r="T283" s="201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2" t="s">
        <v>140</v>
      </c>
      <c r="AT283" s="202" t="s">
        <v>135</v>
      </c>
      <c r="AU283" s="202" t="s">
        <v>85</v>
      </c>
      <c r="AY283" s="17" t="s">
        <v>132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7" t="s">
        <v>83</v>
      </c>
      <c r="BK283" s="203">
        <f>ROUND(I283*H283,2)</f>
        <v>0</v>
      </c>
      <c r="BL283" s="17" t="s">
        <v>140</v>
      </c>
      <c r="BM283" s="202" t="s">
        <v>580</v>
      </c>
    </row>
    <row r="284" spans="1:65" s="13" customFormat="1">
      <c r="B284" s="204"/>
      <c r="C284" s="205"/>
      <c r="D284" s="206" t="s">
        <v>142</v>
      </c>
      <c r="E284" s="207" t="s">
        <v>1</v>
      </c>
      <c r="F284" s="208" t="s">
        <v>581</v>
      </c>
      <c r="G284" s="205"/>
      <c r="H284" s="209">
        <v>300.65199999999999</v>
      </c>
      <c r="I284" s="210"/>
      <c r="J284" s="205"/>
      <c r="K284" s="205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142</v>
      </c>
      <c r="AU284" s="215" t="s">
        <v>85</v>
      </c>
      <c r="AV284" s="13" t="s">
        <v>85</v>
      </c>
      <c r="AW284" s="13" t="s">
        <v>31</v>
      </c>
      <c r="AX284" s="13" t="s">
        <v>75</v>
      </c>
      <c r="AY284" s="215" t="s">
        <v>132</v>
      </c>
    </row>
    <row r="285" spans="1:65" s="13" customFormat="1">
      <c r="B285" s="204"/>
      <c r="C285" s="205"/>
      <c r="D285" s="206" t="s">
        <v>142</v>
      </c>
      <c r="E285" s="207" t="s">
        <v>1</v>
      </c>
      <c r="F285" s="208" t="s">
        <v>582</v>
      </c>
      <c r="G285" s="205"/>
      <c r="H285" s="209">
        <v>283.16000000000003</v>
      </c>
      <c r="I285" s="210"/>
      <c r="J285" s="205"/>
      <c r="K285" s="205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142</v>
      </c>
      <c r="AU285" s="215" t="s">
        <v>85</v>
      </c>
      <c r="AV285" s="13" t="s">
        <v>85</v>
      </c>
      <c r="AW285" s="13" t="s">
        <v>31</v>
      </c>
      <c r="AX285" s="13" t="s">
        <v>75</v>
      </c>
      <c r="AY285" s="215" t="s">
        <v>132</v>
      </c>
    </row>
    <row r="286" spans="1:65" s="13" customFormat="1">
      <c r="B286" s="204"/>
      <c r="C286" s="205"/>
      <c r="D286" s="206" t="s">
        <v>142</v>
      </c>
      <c r="E286" s="207" t="s">
        <v>1</v>
      </c>
      <c r="F286" s="208" t="s">
        <v>583</v>
      </c>
      <c r="G286" s="205"/>
      <c r="H286" s="209">
        <v>-18.585999999999999</v>
      </c>
      <c r="I286" s="210"/>
      <c r="J286" s="205"/>
      <c r="K286" s="205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142</v>
      </c>
      <c r="AU286" s="215" t="s">
        <v>85</v>
      </c>
      <c r="AV286" s="13" t="s">
        <v>85</v>
      </c>
      <c r="AW286" s="13" t="s">
        <v>31</v>
      </c>
      <c r="AX286" s="13" t="s">
        <v>75</v>
      </c>
      <c r="AY286" s="215" t="s">
        <v>132</v>
      </c>
    </row>
    <row r="287" spans="1:65" s="13" customFormat="1">
      <c r="B287" s="204"/>
      <c r="C287" s="205"/>
      <c r="D287" s="206" t="s">
        <v>142</v>
      </c>
      <c r="E287" s="207" t="s">
        <v>1</v>
      </c>
      <c r="F287" s="208" t="s">
        <v>584</v>
      </c>
      <c r="G287" s="205"/>
      <c r="H287" s="209">
        <v>16.524999999999999</v>
      </c>
      <c r="I287" s="210"/>
      <c r="J287" s="205"/>
      <c r="K287" s="205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142</v>
      </c>
      <c r="AU287" s="215" t="s">
        <v>85</v>
      </c>
      <c r="AV287" s="13" t="s">
        <v>85</v>
      </c>
      <c r="AW287" s="13" t="s">
        <v>31</v>
      </c>
      <c r="AX287" s="13" t="s">
        <v>75</v>
      </c>
      <c r="AY287" s="215" t="s">
        <v>132</v>
      </c>
    </row>
    <row r="288" spans="1:65" s="14" customFormat="1">
      <c r="B288" s="216"/>
      <c r="C288" s="217"/>
      <c r="D288" s="206" t="s">
        <v>142</v>
      </c>
      <c r="E288" s="218" t="s">
        <v>1</v>
      </c>
      <c r="F288" s="219" t="s">
        <v>149</v>
      </c>
      <c r="G288" s="217"/>
      <c r="H288" s="220">
        <v>581.75099999999998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142</v>
      </c>
      <c r="AU288" s="226" t="s">
        <v>85</v>
      </c>
      <c r="AV288" s="14" t="s">
        <v>140</v>
      </c>
      <c r="AW288" s="14" t="s">
        <v>31</v>
      </c>
      <c r="AX288" s="14" t="s">
        <v>83</v>
      </c>
      <c r="AY288" s="226" t="s">
        <v>132</v>
      </c>
    </row>
    <row r="289" spans="1:65" s="12" customFormat="1" ht="25.9" customHeight="1">
      <c r="B289" s="175"/>
      <c r="C289" s="176"/>
      <c r="D289" s="177" t="s">
        <v>74</v>
      </c>
      <c r="E289" s="178" t="s">
        <v>271</v>
      </c>
      <c r="F289" s="178" t="s">
        <v>272</v>
      </c>
      <c r="G289" s="176"/>
      <c r="H289" s="176"/>
      <c r="I289" s="179"/>
      <c r="J289" s="180">
        <f>BK289</f>
        <v>0</v>
      </c>
      <c r="K289" s="176"/>
      <c r="L289" s="181"/>
      <c r="M289" s="182"/>
      <c r="N289" s="183"/>
      <c r="O289" s="183"/>
      <c r="P289" s="184">
        <f>SUM(P290:P304)</f>
        <v>0</v>
      </c>
      <c r="Q289" s="183"/>
      <c r="R289" s="184">
        <f>SUM(R290:R304)</f>
        <v>0</v>
      </c>
      <c r="S289" s="183"/>
      <c r="T289" s="185">
        <f>SUM(T290:T304)</f>
        <v>0</v>
      </c>
      <c r="AR289" s="186" t="s">
        <v>140</v>
      </c>
      <c r="AT289" s="187" t="s">
        <v>74</v>
      </c>
      <c r="AU289" s="187" t="s">
        <v>75</v>
      </c>
      <c r="AY289" s="186" t="s">
        <v>132</v>
      </c>
      <c r="BK289" s="188">
        <f>SUM(BK290:BK304)</f>
        <v>0</v>
      </c>
    </row>
    <row r="290" spans="1:65" s="2" customFormat="1" ht="78" customHeight="1">
      <c r="A290" s="34"/>
      <c r="B290" s="35"/>
      <c r="C290" s="191" t="s">
        <v>428</v>
      </c>
      <c r="D290" s="191" t="s">
        <v>135</v>
      </c>
      <c r="E290" s="192" t="s">
        <v>274</v>
      </c>
      <c r="F290" s="193" t="s">
        <v>275</v>
      </c>
      <c r="G290" s="194" t="s">
        <v>174</v>
      </c>
      <c r="H290" s="195">
        <v>1</v>
      </c>
      <c r="I290" s="196"/>
      <c r="J290" s="197">
        <f>ROUND(I290*H290,2)</f>
        <v>0</v>
      </c>
      <c r="K290" s="193" t="s">
        <v>139</v>
      </c>
      <c r="L290" s="39"/>
      <c r="M290" s="198" t="s">
        <v>1</v>
      </c>
      <c r="N290" s="199" t="s">
        <v>40</v>
      </c>
      <c r="O290" s="71"/>
      <c r="P290" s="200">
        <f>O290*H290</f>
        <v>0</v>
      </c>
      <c r="Q290" s="200">
        <v>0</v>
      </c>
      <c r="R290" s="200">
        <f>Q290*H290</f>
        <v>0</v>
      </c>
      <c r="S290" s="200">
        <v>0</v>
      </c>
      <c r="T290" s="201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2" t="s">
        <v>140</v>
      </c>
      <c r="AT290" s="202" t="s">
        <v>135</v>
      </c>
      <c r="AU290" s="202" t="s">
        <v>83</v>
      </c>
      <c r="AY290" s="17" t="s">
        <v>132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17" t="s">
        <v>83</v>
      </c>
      <c r="BK290" s="203">
        <f>ROUND(I290*H290,2)</f>
        <v>0</v>
      </c>
      <c r="BL290" s="17" t="s">
        <v>140</v>
      </c>
      <c r="BM290" s="202" t="s">
        <v>585</v>
      </c>
    </row>
    <row r="291" spans="1:65" s="13" customFormat="1">
      <c r="B291" s="204"/>
      <c r="C291" s="205"/>
      <c r="D291" s="206" t="s">
        <v>142</v>
      </c>
      <c r="E291" s="207" t="s">
        <v>1</v>
      </c>
      <c r="F291" s="208" t="s">
        <v>83</v>
      </c>
      <c r="G291" s="205"/>
      <c r="H291" s="209">
        <v>1</v>
      </c>
      <c r="I291" s="210"/>
      <c r="J291" s="205"/>
      <c r="K291" s="205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142</v>
      </c>
      <c r="AU291" s="215" t="s">
        <v>83</v>
      </c>
      <c r="AV291" s="13" t="s">
        <v>85</v>
      </c>
      <c r="AW291" s="13" t="s">
        <v>31</v>
      </c>
      <c r="AX291" s="13" t="s">
        <v>75</v>
      </c>
      <c r="AY291" s="215" t="s">
        <v>132</v>
      </c>
    </row>
    <row r="292" spans="1:65" s="14" customFormat="1">
      <c r="B292" s="216"/>
      <c r="C292" s="217"/>
      <c r="D292" s="206" t="s">
        <v>142</v>
      </c>
      <c r="E292" s="218" t="s">
        <v>1</v>
      </c>
      <c r="F292" s="219" t="s">
        <v>149</v>
      </c>
      <c r="G292" s="217"/>
      <c r="H292" s="220">
        <v>1</v>
      </c>
      <c r="I292" s="221"/>
      <c r="J292" s="217"/>
      <c r="K292" s="217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142</v>
      </c>
      <c r="AU292" s="226" t="s">
        <v>83</v>
      </c>
      <c r="AV292" s="14" t="s">
        <v>140</v>
      </c>
      <c r="AW292" s="14" t="s">
        <v>31</v>
      </c>
      <c r="AX292" s="14" t="s">
        <v>83</v>
      </c>
      <c r="AY292" s="226" t="s">
        <v>132</v>
      </c>
    </row>
    <row r="293" spans="1:65" s="2" customFormat="1" ht="128.65" customHeight="1">
      <c r="A293" s="34"/>
      <c r="B293" s="35"/>
      <c r="C293" s="191" t="s">
        <v>586</v>
      </c>
      <c r="D293" s="191" t="s">
        <v>135</v>
      </c>
      <c r="E293" s="192" t="s">
        <v>287</v>
      </c>
      <c r="F293" s="193" t="s">
        <v>288</v>
      </c>
      <c r="G293" s="194" t="s">
        <v>167</v>
      </c>
      <c r="H293" s="195">
        <v>810</v>
      </c>
      <c r="I293" s="196"/>
      <c r="J293" s="197">
        <f>ROUND(I293*H293,2)</f>
        <v>0</v>
      </c>
      <c r="K293" s="193" t="s">
        <v>139</v>
      </c>
      <c r="L293" s="39"/>
      <c r="M293" s="198" t="s">
        <v>1</v>
      </c>
      <c r="N293" s="199" t="s">
        <v>40</v>
      </c>
      <c r="O293" s="71"/>
      <c r="P293" s="200">
        <f>O293*H293</f>
        <v>0</v>
      </c>
      <c r="Q293" s="200">
        <v>0</v>
      </c>
      <c r="R293" s="200">
        <f>Q293*H293</f>
        <v>0</v>
      </c>
      <c r="S293" s="200">
        <v>0</v>
      </c>
      <c r="T293" s="201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2" t="s">
        <v>280</v>
      </c>
      <c r="AT293" s="202" t="s">
        <v>135</v>
      </c>
      <c r="AU293" s="202" t="s">
        <v>83</v>
      </c>
      <c r="AY293" s="17" t="s">
        <v>132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17" t="s">
        <v>83</v>
      </c>
      <c r="BK293" s="203">
        <f>ROUND(I293*H293,2)</f>
        <v>0</v>
      </c>
      <c r="BL293" s="17" t="s">
        <v>280</v>
      </c>
      <c r="BM293" s="202" t="s">
        <v>587</v>
      </c>
    </row>
    <row r="294" spans="1:65" s="13" customFormat="1">
      <c r="B294" s="204"/>
      <c r="C294" s="205"/>
      <c r="D294" s="206" t="s">
        <v>142</v>
      </c>
      <c r="E294" s="207" t="s">
        <v>1</v>
      </c>
      <c r="F294" s="208" t="s">
        <v>588</v>
      </c>
      <c r="G294" s="205"/>
      <c r="H294" s="209">
        <v>810</v>
      </c>
      <c r="I294" s="210"/>
      <c r="J294" s="205"/>
      <c r="K294" s="205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142</v>
      </c>
      <c r="AU294" s="215" t="s">
        <v>83</v>
      </c>
      <c r="AV294" s="13" t="s">
        <v>85</v>
      </c>
      <c r="AW294" s="13" t="s">
        <v>31</v>
      </c>
      <c r="AX294" s="13" t="s">
        <v>75</v>
      </c>
      <c r="AY294" s="215" t="s">
        <v>132</v>
      </c>
    </row>
    <row r="295" spans="1:65" s="14" customFormat="1">
      <c r="B295" s="216"/>
      <c r="C295" s="217"/>
      <c r="D295" s="206" t="s">
        <v>142</v>
      </c>
      <c r="E295" s="218" t="s">
        <v>1</v>
      </c>
      <c r="F295" s="219" t="s">
        <v>149</v>
      </c>
      <c r="G295" s="217"/>
      <c r="H295" s="220">
        <v>810</v>
      </c>
      <c r="I295" s="221"/>
      <c r="J295" s="217"/>
      <c r="K295" s="217"/>
      <c r="L295" s="222"/>
      <c r="M295" s="223"/>
      <c r="N295" s="224"/>
      <c r="O295" s="224"/>
      <c r="P295" s="224"/>
      <c r="Q295" s="224"/>
      <c r="R295" s="224"/>
      <c r="S295" s="224"/>
      <c r="T295" s="225"/>
      <c r="AT295" s="226" t="s">
        <v>142</v>
      </c>
      <c r="AU295" s="226" t="s">
        <v>83</v>
      </c>
      <c r="AV295" s="14" t="s">
        <v>140</v>
      </c>
      <c r="AW295" s="14" t="s">
        <v>31</v>
      </c>
      <c r="AX295" s="14" t="s">
        <v>83</v>
      </c>
      <c r="AY295" s="226" t="s">
        <v>132</v>
      </c>
    </row>
    <row r="296" spans="1:65" s="2" customFormat="1" ht="128.65" customHeight="1">
      <c r="A296" s="34"/>
      <c r="B296" s="35"/>
      <c r="C296" s="191" t="s">
        <v>589</v>
      </c>
      <c r="D296" s="191" t="s">
        <v>135</v>
      </c>
      <c r="E296" s="192" t="s">
        <v>293</v>
      </c>
      <c r="F296" s="193" t="s">
        <v>294</v>
      </c>
      <c r="G296" s="194" t="s">
        <v>167</v>
      </c>
      <c r="H296" s="195">
        <v>3996.7730000000001</v>
      </c>
      <c r="I296" s="196"/>
      <c r="J296" s="197">
        <f>ROUND(I296*H296,2)</f>
        <v>0</v>
      </c>
      <c r="K296" s="193" t="s">
        <v>139</v>
      </c>
      <c r="L296" s="39"/>
      <c r="M296" s="198" t="s">
        <v>1</v>
      </c>
      <c r="N296" s="199" t="s">
        <v>40</v>
      </c>
      <c r="O296" s="71"/>
      <c r="P296" s="200">
        <f>O296*H296</f>
        <v>0</v>
      </c>
      <c r="Q296" s="200">
        <v>0</v>
      </c>
      <c r="R296" s="200">
        <f>Q296*H296</f>
        <v>0</v>
      </c>
      <c r="S296" s="200">
        <v>0</v>
      </c>
      <c r="T296" s="201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2" t="s">
        <v>280</v>
      </c>
      <c r="AT296" s="202" t="s">
        <v>135</v>
      </c>
      <c r="AU296" s="202" t="s">
        <v>83</v>
      </c>
      <c r="AY296" s="17" t="s">
        <v>132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17" t="s">
        <v>83</v>
      </c>
      <c r="BK296" s="203">
        <f>ROUND(I296*H296,2)</f>
        <v>0</v>
      </c>
      <c r="BL296" s="17" t="s">
        <v>280</v>
      </c>
      <c r="BM296" s="202" t="s">
        <v>590</v>
      </c>
    </row>
    <row r="297" spans="1:65" s="13" customFormat="1">
      <c r="B297" s="204"/>
      <c r="C297" s="205"/>
      <c r="D297" s="206" t="s">
        <v>142</v>
      </c>
      <c r="E297" s="207" t="s">
        <v>1</v>
      </c>
      <c r="F297" s="208" t="s">
        <v>591</v>
      </c>
      <c r="G297" s="205"/>
      <c r="H297" s="209">
        <v>3912.12</v>
      </c>
      <c r="I297" s="210"/>
      <c r="J297" s="205"/>
      <c r="K297" s="205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142</v>
      </c>
      <c r="AU297" s="215" t="s">
        <v>83</v>
      </c>
      <c r="AV297" s="13" t="s">
        <v>85</v>
      </c>
      <c r="AW297" s="13" t="s">
        <v>31</v>
      </c>
      <c r="AX297" s="13" t="s">
        <v>75</v>
      </c>
      <c r="AY297" s="215" t="s">
        <v>132</v>
      </c>
    </row>
    <row r="298" spans="1:65" s="13" customFormat="1">
      <c r="B298" s="204"/>
      <c r="C298" s="205"/>
      <c r="D298" s="206" t="s">
        <v>142</v>
      </c>
      <c r="E298" s="207" t="s">
        <v>1</v>
      </c>
      <c r="F298" s="208" t="s">
        <v>592</v>
      </c>
      <c r="G298" s="205"/>
      <c r="H298" s="209">
        <v>2</v>
      </c>
      <c r="I298" s="210"/>
      <c r="J298" s="205"/>
      <c r="K298" s="205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142</v>
      </c>
      <c r="AU298" s="215" t="s">
        <v>83</v>
      </c>
      <c r="AV298" s="13" t="s">
        <v>85</v>
      </c>
      <c r="AW298" s="13" t="s">
        <v>31</v>
      </c>
      <c r="AX298" s="13" t="s">
        <v>75</v>
      </c>
      <c r="AY298" s="215" t="s">
        <v>132</v>
      </c>
    </row>
    <row r="299" spans="1:65" s="13" customFormat="1">
      <c r="B299" s="204"/>
      <c r="C299" s="205"/>
      <c r="D299" s="206" t="s">
        <v>142</v>
      </c>
      <c r="E299" s="207" t="s">
        <v>1</v>
      </c>
      <c r="F299" s="208" t="s">
        <v>593</v>
      </c>
      <c r="G299" s="205"/>
      <c r="H299" s="209">
        <v>55.052999999999997</v>
      </c>
      <c r="I299" s="210"/>
      <c r="J299" s="205"/>
      <c r="K299" s="205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142</v>
      </c>
      <c r="AU299" s="215" t="s">
        <v>83</v>
      </c>
      <c r="AV299" s="13" t="s">
        <v>85</v>
      </c>
      <c r="AW299" s="13" t="s">
        <v>31</v>
      </c>
      <c r="AX299" s="13" t="s">
        <v>75</v>
      </c>
      <c r="AY299" s="215" t="s">
        <v>132</v>
      </c>
    </row>
    <row r="300" spans="1:65" s="13" customFormat="1">
      <c r="B300" s="204"/>
      <c r="C300" s="205"/>
      <c r="D300" s="206" t="s">
        <v>142</v>
      </c>
      <c r="E300" s="207" t="s">
        <v>1</v>
      </c>
      <c r="F300" s="208" t="s">
        <v>594</v>
      </c>
      <c r="G300" s="205"/>
      <c r="H300" s="209">
        <v>27.6</v>
      </c>
      <c r="I300" s="210"/>
      <c r="J300" s="205"/>
      <c r="K300" s="205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142</v>
      </c>
      <c r="AU300" s="215" t="s">
        <v>83</v>
      </c>
      <c r="AV300" s="13" t="s">
        <v>85</v>
      </c>
      <c r="AW300" s="13" t="s">
        <v>31</v>
      </c>
      <c r="AX300" s="13" t="s">
        <v>75</v>
      </c>
      <c r="AY300" s="215" t="s">
        <v>132</v>
      </c>
    </row>
    <row r="301" spans="1:65" s="14" customFormat="1">
      <c r="B301" s="216"/>
      <c r="C301" s="217"/>
      <c r="D301" s="206" t="s">
        <v>142</v>
      </c>
      <c r="E301" s="218" t="s">
        <v>1</v>
      </c>
      <c r="F301" s="219" t="s">
        <v>149</v>
      </c>
      <c r="G301" s="217"/>
      <c r="H301" s="220">
        <v>3996.7730000000001</v>
      </c>
      <c r="I301" s="221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142</v>
      </c>
      <c r="AU301" s="226" t="s">
        <v>83</v>
      </c>
      <c r="AV301" s="14" t="s">
        <v>140</v>
      </c>
      <c r="AW301" s="14" t="s">
        <v>31</v>
      </c>
      <c r="AX301" s="14" t="s">
        <v>83</v>
      </c>
      <c r="AY301" s="226" t="s">
        <v>132</v>
      </c>
    </row>
    <row r="302" spans="1:65" s="2" customFormat="1" ht="90" customHeight="1">
      <c r="A302" s="34"/>
      <c r="B302" s="35"/>
      <c r="C302" s="191" t="s">
        <v>510</v>
      </c>
      <c r="D302" s="191" t="s">
        <v>135</v>
      </c>
      <c r="E302" s="192" t="s">
        <v>299</v>
      </c>
      <c r="F302" s="193" t="s">
        <v>300</v>
      </c>
      <c r="G302" s="194" t="s">
        <v>174</v>
      </c>
      <c r="H302" s="195">
        <v>4</v>
      </c>
      <c r="I302" s="196"/>
      <c r="J302" s="197">
        <f>ROUND(I302*H302,2)</f>
        <v>0</v>
      </c>
      <c r="K302" s="193" t="s">
        <v>139</v>
      </c>
      <c r="L302" s="39"/>
      <c r="M302" s="198" t="s">
        <v>1</v>
      </c>
      <c r="N302" s="199" t="s">
        <v>40</v>
      </c>
      <c r="O302" s="71"/>
      <c r="P302" s="200">
        <f>O302*H302</f>
        <v>0</v>
      </c>
      <c r="Q302" s="200">
        <v>0</v>
      </c>
      <c r="R302" s="200">
        <f>Q302*H302</f>
        <v>0</v>
      </c>
      <c r="S302" s="200">
        <v>0</v>
      </c>
      <c r="T302" s="201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2" t="s">
        <v>280</v>
      </c>
      <c r="AT302" s="202" t="s">
        <v>135</v>
      </c>
      <c r="AU302" s="202" t="s">
        <v>83</v>
      </c>
      <c r="AY302" s="17" t="s">
        <v>132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17" t="s">
        <v>83</v>
      </c>
      <c r="BK302" s="203">
        <f>ROUND(I302*H302,2)</f>
        <v>0</v>
      </c>
      <c r="BL302" s="17" t="s">
        <v>280</v>
      </c>
      <c r="BM302" s="202" t="s">
        <v>595</v>
      </c>
    </row>
    <row r="303" spans="1:65" s="13" customFormat="1">
      <c r="B303" s="204"/>
      <c r="C303" s="205"/>
      <c r="D303" s="206" t="s">
        <v>142</v>
      </c>
      <c r="E303" s="207" t="s">
        <v>1</v>
      </c>
      <c r="F303" s="208" t="s">
        <v>140</v>
      </c>
      <c r="G303" s="205"/>
      <c r="H303" s="209">
        <v>4</v>
      </c>
      <c r="I303" s="210"/>
      <c r="J303" s="205"/>
      <c r="K303" s="205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142</v>
      </c>
      <c r="AU303" s="215" t="s">
        <v>83</v>
      </c>
      <c r="AV303" s="13" t="s">
        <v>85</v>
      </c>
      <c r="AW303" s="13" t="s">
        <v>31</v>
      </c>
      <c r="AX303" s="13" t="s">
        <v>75</v>
      </c>
      <c r="AY303" s="215" t="s">
        <v>132</v>
      </c>
    </row>
    <row r="304" spans="1:65" s="14" customFormat="1">
      <c r="B304" s="216"/>
      <c r="C304" s="217"/>
      <c r="D304" s="206" t="s">
        <v>142</v>
      </c>
      <c r="E304" s="218" t="s">
        <v>1</v>
      </c>
      <c r="F304" s="219" t="s">
        <v>149</v>
      </c>
      <c r="G304" s="217"/>
      <c r="H304" s="220">
        <v>4</v>
      </c>
      <c r="I304" s="221"/>
      <c r="J304" s="217"/>
      <c r="K304" s="217"/>
      <c r="L304" s="222"/>
      <c r="M304" s="247"/>
      <c r="N304" s="248"/>
      <c r="O304" s="248"/>
      <c r="P304" s="248"/>
      <c r="Q304" s="248"/>
      <c r="R304" s="248"/>
      <c r="S304" s="248"/>
      <c r="T304" s="249"/>
      <c r="AT304" s="226" t="s">
        <v>142</v>
      </c>
      <c r="AU304" s="226" t="s">
        <v>83</v>
      </c>
      <c r="AV304" s="14" t="s">
        <v>140</v>
      </c>
      <c r="AW304" s="14" t="s">
        <v>31</v>
      </c>
      <c r="AX304" s="14" t="s">
        <v>83</v>
      </c>
      <c r="AY304" s="226" t="s">
        <v>132</v>
      </c>
    </row>
    <row r="305" spans="1:31" s="2" customFormat="1" ht="6.95" customHeight="1">
      <c r="A305" s="34"/>
      <c r="B305" s="54"/>
      <c r="C305" s="55"/>
      <c r="D305" s="55"/>
      <c r="E305" s="55"/>
      <c r="F305" s="55"/>
      <c r="G305" s="55"/>
      <c r="H305" s="55"/>
      <c r="I305" s="55"/>
      <c r="J305" s="55"/>
      <c r="K305" s="55"/>
      <c r="L305" s="39"/>
      <c r="M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</row>
  </sheetData>
  <sheetProtection algorithmName="SHA-512" hashValue="uNstXHkhPLYCKxgK4kuMlZRAWOcPyDTmZ6NSutDInGdenjHTURypnM2jhhY7qJNMgaHCoQnt2dWt3eAFMncH4w==" saltValue="494hjMeCNj2t6KlADdtUcg==" spinCount="100000" sheet="1" objects="1" scenarios="1" formatColumns="0" formatRows="0" autoFilter="0"/>
  <autoFilter ref="C118:K30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topLeftCell="A143" workbookViewId="0">
      <selection activeCell="I151" sqref="I15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94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106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299" t="str">
        <f>'Rekapitulace stavby'!K6</f>
        <v>11 - Oprava trati v úseku Chrášťany - Domoušice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9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596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10. 2. 2021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Ing. Aleš Bednář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>Jan Marušák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5" t="s">
        <v>1</v>
      </c>
      <c r="F27" s="305"/>
      <c r="G27" s="305"/>
      <c r="H27" s="30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39</v>
      </c>
      <c r="E33" s="119" t="s">
        <v>40</v>
      </c>
      <c r="F33" s="129">
        <f>ROUND((SUM(BE119:BE244)),  2)</f>
        <v>0</v>
      </c>
      <c r="G33" s="34"/>
      <c r="H33" s="34"/>
      <c r="I33" s="130">
        <v>0.21</v>
      </c>
      <c r="J33" s="129">
        <f>ROUND(((SUM(BE119:BE244))*I33),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41</v>
      </c>
      <c r="F34" s="129">
        <f>ROUND((SUM(BF119:BF244)),  2)</f>
        <v>0</v>
      </c>
      <c r="G34" s="34"/>
      <c r="H34" s="34"/>
      <c r="I34" s="130">
        <v>0.15</v>
      </c>
      <c r="J34" s="129">
        <f>ROUND(((SUM(BF119:BF244))*I34),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ROUND((SUM(BG119:BG244)),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ROUND((SUM(BH119:BH244)),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ROUND((SUM(BI119:BI244)),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11 - Oprava trati v úseku Chrášťany - Domoušice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6" t="str">
        <f>E9</f>
        <v>04 - Oprava staničních kolejí v žst. Svojetín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10. 2. 2021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Jan Marušák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110</v>
      </c>
      <c r="D94" s="150"/>
      <c r="E94" s="150"/>
      <c r="F94" s="150"/>
      <c r="G94" s="150"/>
      <c r="H94" s="150"/>
      <c r="I94" s="150"/>
      <c r="J94" s="151" t="s">
        <v>111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112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113</v>
      </c>
    </row>
    <row r="97" spans="1:31" s="9" customFormat="1" ht="24.95" customHeight="1">
      <c r="B97" s="153"/>
      <c r="C97" s="154"/>
      <c r="D97" s="155" t="s">
        <v>114</v>
      </c>
      <c r="E97" s="156"/>
      <c r="F97" s="156"/>
      <c r="G97" s="156"/>
      <c r="H97" s="156"/>
      <c r="I97" s="156"/>
      <c r="J97" s="157">
        <f>J120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115</v>
      </c>
      <c r="E98" s="161"/>
      <c r="F98" s="161"/>
      <c r="G98" s="161"/>
      <c r="H98" s="161"/>
      <c r="I98" s="161"/>
      <c r="J98" s="162">
        <f>J121</f>
        <v>0</v>
      </c>
      <c r="K98" s="104"/>
      <c r="L98" s="163"/>
    </row>
    <row r="99" spans="1:31" s="9" customFormat="1" ht="24.95" customHeight="1">
      <c r="B99" s="153"/>
      <c r="C99" s="154"/>
      <c r="D99" s="155" t="s">
        <v>116</v>
      </c>
      <c r="E99" s="156"/>
      <c r="F99" s="156"/>
      <c r="G99" s="156"/>
      <c r="H99" s="156"/>
      <c r="I99" s="156"/>
      <c r="J99" s="157">
        <f>J228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117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7" t="str">
        <f>E7</f>
        <v>11 - Oprava trati v úseku Chrášťany - Domoušice</v>
      </c>
      <c r="F109" s="298"/>
      <c r="G109" s="298"/>
      <c r="H109" s="298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6" t="str">
        <f>E9</f>
        <v>04 - Oprava staničních kolejí v žst. Svojetín</v>
      </c>
      <c r="F111" s="296"/>
      <c r="G111" s="296"/>
      <c r="H111" s="29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10. 2. 2021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Ing. Aleš Bednář</v>
      </c>
      <c r="G115" s="36"/>
      <c r="H115" s="36"/>
      <c r="I115" s="29" t="s">
        <v>30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29" t="s">
        <v>32</v>
      </c>
      <c r="J116" s="32" t="str">
        <f>E24</f>
        <v>Jan Marušák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4"/>
      <c r="B118" s="165"/>
      <c r="C118" s="166" t="s">
        <v>118</v>
      </c>
      <c r="D118" s="167" t="s">
        <v>60</v>
      </c>
      <c r="E118" s="167" t="s">
        <v>56</v>
      </c>
      <c r="F118" s="167" t="s">
        <v>57</v>
      </c>
      <c r="G118" s="167" t="s">
        <v>119</v>
      </c>
      <c r="H118" s="167" t="s">
        <v>120</v>
      </c>
      <c r="I118" s="167" t="s">
        <v>121</v>
      </c>
      <c r="J118" s="167" t="s">
        <v>111</v>
      </c>
      <c r="K118" s="168" t="s">
        <v>122</v>
      </c>
      <c r="L118" s="169"/>
      <c r="M118" s="75" t="s">
        <v>1</v>
      </c>
      <c r="N118" s="76" t="s">
        <v>39</v>
      </c>
      <c r="O118" s="76" t="s">
        <v>123</v>
      </c>
      <c r="P118" s="76" t="s">
        <v>124</v>
      </c>
      <c r="Q118" s="76" t="s">
        <v>125</v>
      </c>
      <c r="R118" s="76" t="s">
        <v>126</v>
      </c>
      <c r="S118" s="76" t="s">
        <v>127</v>
      </c>
      <c r="T118" s="77" t="s">
        <v>128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4"/>
      <c r="B119" s="35"/>
      <c r="C119" s="82" t="s">
        <v>129</v>
      </c>
      <c r="D119" s="36"/>
      <c r="E119" s="36"/>
      <c r="F119" s="36"/>
      <c r="G119" s="36"/>
      <c r="H119" s="36"/>
      <c r="I119" s="36"/>
      <c r="J119" s="170">
        <f>BK119</f>
        <v>0</v>
      </c>
      <c r="K119" s="36"/>
      <c r="L119" s="39"/>
      <c r="M119" s="78"/>
      <c r="N119" s="171"/>
      <c r="O119" s="79"/>
      <c r="P119" s="172">
        <f>P120+P228</f>
        <v>0</v>
      </c>
      <c r="Q119" s="79"/>
      <c r="R119" s="172">
        <f>R120+R228</f>
        <v>1996.7098000000001</v>
      </c>
      <c r="S119" s="79"/>
      <c r="T119" s="173">
        <f>T120+T228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74</v>
      </c>
      <c r="AU119" s="17" t="s">
        <v>113</v>
      </c>
      <c r="BK119" s="174">
        <f>BK120+BK228</f>
        <v>0</v>
      </c>
    </row>
    <row r="120" spans="1:65" s="12" customFormat="1" ht="25.9" customHeight="1">
      <c r="B120" s="175"/>
      <c r="C120" s="176"/>
      <c r="D120" s="177" t="s">
        <v>74</v>
      </c>
      <c r="E120" s="178" t="s">
        <v>130</v>
      </c>
      <c r="F120" s="178" t="s">
        <v>131</v>
      </c>
      <c r="G120" s="176"/>
      <c r="H120" s="176"/>
      <c r="I120" s="179"/>
      <c r="J120" s="180">
        <f>BK120</f>
        <v>0</v>
      </c>
      <c r="K120" s="176"/>
      <c r="L120" s="181"/>
      <c r="M120" s="182"/>
      <c r="N120" s="183"/>
      <c r="O120" s="183"/>
      <c r="P120" s="184">
        <f>P121</f>
        <v>0</v>
      </c>
      <c r="Q120" s="183"/>
      <c r="R120" s="184">
        <f>R121</f>
        <v>1996.7098000000001</v>
      </c>
      <c r="S120" s="183"/>
      <c r="T120" s="185">
        <f>T121</f>
        <v>0</v>
      </c>
      <c r="AR120" s="186" t="s">
        <v>83</v>
      </c>
      <c r="AT120" s="187" t="s">
        <v>74</v>
      </c>
      <c r="AU120" s="187" t="s">
        <v>75</v>
      </c>
      <c r="AY120" s="186" t="s">
        <v>132</v>
      </c>
      <c r="BK120" s="188">
        <f>BK121</f>
        <v>0</v>
      </c>
    </row>
    <row r="121" spans="1:65" s="12" customFormat="1" ht="22.9" customHeight="1">
      <c r="B121" s="175"/>
      <c r="C121" s="176"/>
      <c r="D121" s="177" t="s">
        <v>74</v>
      </c>
      <c r="E121" s="189" t="s">
        <v>133</v>
      </c>
      <c r="F121" s="189" t="s">
        <v>134</v>
      </c>
      <c r="G121" s="176"/>
      <c r="H121" s="176"/>
      <c r="I121" s="179"/>
      <c r="J121" s="190">
        <f>BK121</f>
        <v>0</v>
      </c>
      <c r="K121" s="176"/>
      <c r="L121" s="181"/>
      <c r="M121" s="182"/>
      <c r="N121" s="183"/>
      <c r="O121" s="183"/>
      <c r="P121" s="184">
        <f>SUM(P122:P227)</f>
        <v>0</v>
      </c>
      <c r="Q121" s="183"/>
      <c r="R121" s="184">
        <f>SUM(R122:R227)</f>
        <v>1996.7098000000001</v>
      </c>
      <c r="S121" s="183"/>
      <c r="T121" s="185">
        <f>SUM(T122:T227)</f>
        <v>0</v>
      </c>
      <c r="AR121" s="186" t="s">
        <v>83</v>
      </c>
      <c r="AT121" s="187" t="s">
        <v>74</v>
      </c>
      <c r="AU121" s="187" t="s">
        <v>83</v>
      </c>
      <c r="AY121" s="186" t="s">
        <v>132</v>
      </c>
      <c r="BK121" s="188">
        <f>SUM(BK122:BK227)</f>
        <v>0</v>
      </c>
    </row>
    <row r="122" spans="1:65" s="2" customFormat="1" ht="123" customHeight="1">
      <c r="A122" s="34"/>
      <c r="B122" s="35"/>
      <c r="C122" s="191" t="s">
        <v>83</v>
      </c>
      <c r="D122" s="191" t="s">
        <v>135</v>
      </c>
      <c r="E122" s="192" t="s">
        <v>150</v>
      </c>
      <c r="F122" s="193" t="s">
        <v>151</v>
      </c>
      <c r="G122" s="194" t="s">
        <v>152</v>
      </c>
      <c r="H122" s="195">
        <v>1011.5</v>
      </c>
      <c r="I122" s="196"/>
      <c r="J122" s="197">
        <f>ROUND(I122*H122,2)</f>
        <v>0</v>
      </c>
      <c r="K122" s="193" t="s">
        <v>139</v>
      </c>
      <c r="L122" s="39"/>
      <c r="M122" s="198" t="s">
        <v>1</v>
      </c>
      <c r="N122" s="199" t="s">
        <v>40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140</v>
      </c>
      <c r="AT122" s="202" t="s">
        <v>135</v>
      </c>
      <c r="AU122" s="202" t="s">
        <v>85</v>
      </c>
      <c r="AY122" s="17" t="s">
        <v>132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83</v>
      </c>
      <c r="BK122" s="203">
        <f>ROUND(I122*H122,2)</f>
        <v>0</v>
      </c>
      <c r="BL122" s="17" t="s">
        <v>140</v>
      </c>
      <c r="BM122" s="202" t="s">
        <v>597</v>
      </c>
    </row>
    <row r="123" spans="1:65" s="13" customFormat="1">
      <c r="B123" s="204"/>
      <c r="C123" s="205"/>
      <c r="D123" s="206" t="s">
        <v>142</v>
      </c>
      <c r="E123" s="207" t="s">
        <v>1</v>
      </c>
      <c r="F123" s="208" t="s">
        <v>598</v>
      </c>
      <c r="G123" s="205"/>
      <c r="H123" s="209">
        <v>1011.5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142</v>
      </c>
      <c r="AU123" s="215" t="s">
        <v>85</v>
      </c>
      <c r="AV123" s="13" t="s">
        <v>85</v>
      </c>
      <c r="AW123" s="13" t="s">
        <v>31</v>
      </c>
      <c r="AX123" s="13" t="s">
        <v>75</v>
      </c>
      <c r="AY123" s="215" t="s">
        <v>132</v>
      </c>
    </row>
    <row r="124" spans="1:65" s="14" customFormat="1">
      <c r="B124" s="216"/>
      <c r="C124" s="217"/>
      <c r="D124" s="206" t="s">
        <v>142</v>
      </c>
      <c r="E124" s="218" t="s">
        <v>1</v>
      </c>
      <c r="F124" s="219" t="s">
        <v>149</v>
      </c>
      <c r="G124" s="217"/>
      <c r="H124" s="220">
        <v>1011.5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142</v>
      </c>
      <c r="AU124" s="226" t="s">
        <v>85</v>
      </c>
      <c r="AV124" s="14" t="s">
        <v>140</v>
      </c>
      <c r="AW124" s="14" t="s">
        <v>31</v>
      </c>
      <c r="AX124" s="14" t="s">
        <v>83</v>
      </c>
      <c r="AY124" s="226" t="s">
        <v>132</v>
      </c>
    </row>
    <row r="125" spans="1:65" s="2" customFormat="1" ht="66.75" customHeight="1">
      <c r="A125" s="34"/>
      <c r="B125" s="35"/>
      <c r="C125" s="191" t="s">
        <v>85</v>
      </c>
      <c r="D125" s="191" t="s">
        <v>135</v>
      </c>
      <c r="E125" s="192" t="s">
        <v>156</v>
      </c>
      <c r="F125" s="193" t="s">
        <v>157</v>
      </c>
      <c r="G125" s="194" t="s">
        <v>138</v>
      </c>
      <c r="H125" s="195">
        <v>2082.5</v>
      </c>
      <c r="I125" s="196"/>
      <c r="J125" s="197">
        <f>ROUND(I125*H125,2)</f>
        <v>0</v>
      </c>
      <c r="K125" s="193" t="s">
        <v>139</v>
      </c>
      <c r="L125" s="39"/>
      <c r="M125" s="198" t="s">
        <v>1</v>
      </c>
      <c r="N125" s="199" t="s">
        <v>40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140</v>
      </c>
      <c r="AT125" s="202" t="s">
        <v>135</v>
      </c>
      <c r="AU125" s="202" t="s">
        <v>85</v>
      </c>
      <c r="AY125" s="17" t="s">
        <v>132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83</v>
      </c>
      <c r="BK125" s="203">
        <f>ROUND(I125*H125,2)</f>
        <v>0</v>
      </c>
      <c r="BL125" s="17" t="s">
        <v>140</v>
      </c>
      <c r="BM125" s="202" t="s">
        <v>599</v>
      </c>
    </row>
    <row r="126" spans="1:65" s="13" customFormat="1">
      <c r="B126" s="204"/>
      <c r="C126" s="205"/>
      <c r="D126" s="206" t="s">
        <v>142</v>
      </c>
      <c r="E126" s="207" t="s">
        <v>1</v>
      </c>
      <c r="F126" s="208" t="s">
        <v>600</v>
      </c>
      <c r="G126" s="205"/>
      <c r="H126" s="209">
        <v>2082.5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142</v>
      </c>
      <c r="AU126" s="215" t="s">
        <v>85</v>
      </c>
      <c r="AV126" s="13" t="s">
        <v>85</v>
      </c>
      <c r="AW126" s="13" t="s">
        <v>31</v>
      </c>
      <c r="AX126" s="13" t="s">
        <v>75</v>
      </c>
      <c r="AY126" s="215" t="s">
        <v>132</v>
      </c>
    </row>
    <row r="127" spans="1:65" s="14" customFormat="1">
      <c r="B127" s="216"/>
      <c r="C127" s="217"/>
      <c r="D127" s="206" t="s">
        <v>142</v>
      </c>
      <c r="E127" s="218" t="s">
        <v>1</v>
      </c>
      <c r="F127" s="219" t="s">
        <v>149</v>
      </c>
      <c r="G127" s="217"/>
      <c r="H127" s="220">
        <v>2082.5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142</v>
      </c>
      <c r="AU127" s="226" t="s">
        <v>85</v>
      </c>
      <c r="AV127" s="14" t="s">
        <v>140</v>
      </c>
      <c r="AW127" s="14" t="s">
        <v>31</v>
      </c>
      <c r="AX127" s="14" t="s">
        <v>83</v>
      </c>
      <c r="AY127" s="226" t="s">
        <v>132</v>
      </c>
    </row>
    <row r="128" spans="1:65" s="2" customFormat="1" ht="72">
      <c r="A128" s="34"/>
      <c r="B128" s="35"/>
      <c r="C128" s="191" t="s">
        <v>155</v>
      </c>
      <c r="D128" s="191" t="s">
        <v>135</v>
      </c>
      <c r="E128" s="192" t="s">
        <v>160</v>
      </c>
      <c r="F128" s="193" t="s">
        <v>161</v>
      </c>
      <c r="G128" s="194" t="s">
        <v>152</v>
      </c>
      <c r="H128" s="195">
        <v>1011.5</v>
      </c>
      <c r="I128" s="196"/>
      <c r="J128" s="197">
        <f>ROUND(I128*H128,2)</f>
        <v>0</v>
      </c>
      <c r="K128" s="193" t="s">
        <v>139</v>
      </c>
      <c r="L128" s="39"/>
      <c r="M128" s="198" t="s">
        <v>1</v>
      </c>
      <c r="N128" s="199" t="s">
        <v>40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140</v>
      </c>
      <c r="AT128" s="202" t="s">
        <v>135</v>
      </c>
      <c r="AU128" s="202" t="s">
        <v>85</v>
      </c>
      <c r="AY128" s="17" t="s">
        <v>132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83</v>
      </c>
      <c r="BK128" s="203">
        <f>ROUND(I128*H128,2)</f>
        <v>0</v>
      </c>
      <c r="BL128" s="17" t="s">
        <v>140</v>
      </c>
      <c r="BM128" s="202" t="s">
        <v>601</v>
      </c>
    </row>
    <row r="129" spans="1:65" s="13" customFormat="1">
      <c r="B129" s="204"/>
      <c r="C129" s="205"/>
      <c r="D129" s="206" t="s">
        <v>142</v>
      </c>
      <c r="E129" s="207" t="s">
        <v>1</v>
      </c>
      <c r="F129" s="208" t="s">
        <v>602</v>
      </c>
      <c r="G129" s="205"/>
      <c r="H129" s="209">
        <v>1011.5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142</v>
      </c>
      <c r="AU129" s="215" t="s">
        <v>85</v>
      </c>
      <c r="AV129" s="13" t="s">
        <v>85</v>
      </c>
      <c r="AW129" s="13" t="s">
        <v>31</v>
      </c>
      <c r="AX129" s="13" t="s">
        <v>75</v>
      </c>
      <c r="AY129" s="215" t="s">
        <v>132</v>
      </c>
    </row>
    <row r="130" spans="1:65" s="14" customFormat="1">
      <c r="B130" s="216"/>
      <c r="C130" s="217"/>
      <c r="D130" s="206" t="s">
        <v>142</v>
      </c>
      <c r="E130" s="218" t="s">
        <v>1</v>
      </c>
      <c r="F130" s="219" t="s">
        <v>149</v>
      </c>
      <c r="G130" s="217"/>
      <c r="H130" s="220">
        <v>1011.5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142</v>
      </c>
      <c r="AU130" s="226" t="s">
        <v>85</v>
      </c>
      <c r="AV130" s="14" t="s">
        <v>140</v>
      </c>
      <c r="AW130" s="14" t="s">
        <v>31</v>
      </c>
      <c r="AX130" s="14" t="s">
        <v>83</v>
      </c>
      <c r="AY130" s="226" t="s">
        <v>132</v>
      </c>
    </row>
    <row r="131" spans="1:65" s="2" customFormat="1" ht="21.75" customHeight="1">
      <c r="A131" s="34"/>
      <c r="B131" s="35"/>
      <c r="C131" s="227" t="s">
        <v>140</v>
      </c>
      <c r="D131" s="227" t="s">
        <v>164</v>
      </c>
      <c r="E131" s="228" t="s">
        <v>165</v>
      </c>
      <c r="F131" s="229" t="s">
        <v>166</v>
      </c>
      <c r="G131" s="230" t="s">
        <v>167</v>
      </c>
      <c r="H131" s="231">
        <v>1901.7</v>
      </c>
      <c r="I131" s="232"/>
      <c r="J131" s="233">
        <f>ROUND(I131*H131,2)</f>
        <v>0</v>
      </c>
      <c r="K131" s="229" t="s">
        <v>139</v>
      </c>
      <c r="L131" s="234"/>
      <c r="M131" s="235" t="s">
        <v>1</v>
      </c>
      <c r="N131" s="236" t="s">
        <v>40</v>
      </c>
      <c r="O131" s="71"/>
      <c r="P131" s="200">
        <f>O131*H131</f>
        <v>0</v>
      </c>
      <c r="Q131" s="200">
        <v>1</v>
      </c>
      <c r="R131" s="200">
        <f>Q131*H131</f>
        <v>1901.7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168</v>
      </c>
      <c r="AT131" s="202" t="s">
        <v>164</v>
      </c>
      <c r="AU131" s="202" t="s">
        <v>85</v>
      </c>
      <c r="AY131" s="17" t="s">
        <v>132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83</v>
      </c>
      <c r="BK131" s="203">
        <f>ROUND(I131*H131,2)</f>
        <v>0</v>
      </c>
      <c r="BL131" s="17" t="s">
        <v>140</v>
      </c>
      <c r="BM131" s="202" t="s">
        <v>603</v>
      </c>
    </row>
    <row r="132" spans="1:65" s="13" customFormat="1">
      <c r="B132" s="204"/>
      <c r="C132" s="205"/>
      <c r="D132" s="206" t="s">
        <v>142</v>
      </c>
      <c r="E132" s="207" t="s">
        <v>1</v>
      </c>
      <c r="F132" s="208" t="s">
        <v>604</v>
      </c>
      <c r="G132" s="205"/>
      <c r="H132" s="209">
        <v>1820.7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142</v>
      </c>
      <c r="AU132" s="215" t="s">
        <v>85</v>
      </c>
      <c r="AV132" s="13" t="s">
        <v>85</v>
      </c>
      <c r="AW132" s="13" t="s">
        <v>31</v>
      </c>
      <c r="AX132" s="13" t="s">
        <v>75</v>
      </c>
      <c r="AY132" s="215" t="s">
        <v>132</v>
      </c>
    </row>
    <row r="133" spans="1:65" s="13" customFormat="1">
      <c r="B133" s="204"/>
      <c r="C133" s="205"/>
      <c r="D133" s="206" t="s">
        <v>142</v>
      </c>
      <c r="E133" s="207" t="s">
        <v>1</v>
      </c>
      <c r="F133" s="208" t="s">
        <v>424</v>
      </c>
      <c r="G133" s="205"/>
      <c r="H133" s="209">
        <v>81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142</v>
      </c>
      <c r="AU133" s="215" t="s">
        <v>85</v>
      </c>
      <c r="AV133" s="13" t="s">
        <v>85</v>
      </c>
      <c r="AW133" s="13" t="s">
        <v>31</v>
      </c>
      <c r="AX133" s="13" t="s">
        <v>75</v>
      </c>
      <c r="AY133" s="215" t="s">
        <v>132</v>
      </c>
    </row>
    <row r="134" spans="1:65" s="14" customFormat="1">
      <c r="B134" s="216"/>
      <c r="C134" s="217"/>
      <c r="D134" s="206" t="s">
        <v>142</v>
      </c>
      <c r="E134" s="218" t="s">
        <v>1</v>
      </c>
      <c r="F134" s="219" t="s">
        <v>149</v>
      </c>
      <c r="G134" s="217"/>
      <c r="H134" s="220">
        <v>1901.7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142</v>
      </c>
      <c r="AU134" s="226" t="s">
        <v>85</v>
      </c>
      <c r="AV134" s="14" t="s">
        <v>140</v>
      </c>
      <c r="AW134" s="14" t="s">
        <v>31</v>
      </c>
      <c r="AX134" s="14" t="s">
        <v>83</v>
      </c>
      <c r="AY134" s="226" t="s">
        <v>132</v>
      </c>
    </row>
    <row r="135" spans="1:65" s="2" customFormat="1" ht="72">
      <c r="A135" s="34"/>
      <c r="B135" s="35"/>
      <c r="C135" s="191" t="s">
        <v>133</v>
      </c>
      <c r="D135" s="191" t="s">
        <v>135</v>
      </c>
      <c r="E135" s="192" t="s">
        <v>425</v>
      </c>
      <c r="F135" s="193" t="s">
        <v>426</v>
      </c>
      <c r="G135" s="194" t="s">
        <v>152</v>
      </c>
      <c r="H135" s="195">
        <v>45</v>
      </c>
      <c r="I135" s="196"/>
      <c r="J135" s="197">
        <f>ROUND(I135*H135,2)</f>
        <v>0</v>
      </c>
      <c r="K135" s="193" t="s">
        <v>139</v>
      </c>
      <c r="L135" s="39"/>
      <c r="M135" s="198" t="s">
        <v>1</v>
      </c>
      <c r="N135" s="199" t="s">
        <v>40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140</v>
      </c>
      <c r="AT135" s="202" t="s">
        <v>135</v>
      </c>
      <c r="AU135" s="202" t="s">
        <v>85</v>
      </c>
      <c r="AY135" s="17" t="s">
        <v>132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83</v>
      </c>
      <c r="BK135" s="203">
        <f>ROUND(I135*H135,2)</f>
        <v>0</v>
      </c>
      <c r="BL135" s="17" t="s">
        <v>140</v>
      </c>
      <c r="BM135" s="202" t="s">
        <v>605</v>
      </c>
    </row>
    <row r="136" spans="1:65" s="13" customFormat="1">
      <c r="B136" s="204"/>
      <c r="C136" s="205"/>
      <c r="D136" s="206" t="s">
        <v>142</v>
      </c>
      <c r="E136" s="207" t="s">
        <v>1</v>
      </c>
      <c r="F136" s="208" t="s">
        <v>428</v>
      </c>
      <c r="G136" s="205"/>
      <c r="H136" s="209">
        <v>45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142</v>
      </c>
      <c r="AU136" s="215" t="s">
        <v>85</v>
      </c>
      <c r="AV136" s="13" t="s">
        <v>85</v>
      </c>
      <c r="AW136" s="13" t="s">
        <v>31</v>
      </c>
      <c r="AX136" s="13" t="s">
        <v>75</v>
      </c>
      <c r="AY136" s="215" t="s">
        <v>132</v>
      </c>
    </row>
    <row r="137" spans="1:65" s="14" customFormat="1">
      <c r="B137" s="216"/>
      <c r="C137" s="217"/>
      <c r="D137" s="206" t="s">
        <v>142</v>
      </c>
      <c r="E137" s="218" t="s">
        <v>1</v>
      </c>
      <c r="F137" s="219" t="s">
        <v>149</v>
      </c>
      <c r="G137" s="217"/>
      <c r="H137" s="220">
        <v>45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142</v>
      </c>
      <c r="AU137" s="226" t="s">
        <v>85</v>
      </c>
      <c r="AV137" s="14" t="s">
        <v>140</v>
      </c>
      <c r="AW137" s="14" t="s">
        <v>31</v>
      </c>
      <c r="AX137" s="14" t="s">
        <v>83</v>
      </c>
      <c r="AY137" s="226" t="s">
        <v>132</v>
      </c>
    </row>
    <row r="138" spans="1:65" s="2" customFormat="1" ht="78" customHeight="1">
      <c r="A138" s="34"/>
      <c r="B138" s="35"/>
      <c r="C138" s="191" t="s">
        <v>171</v>
      </c>
      <c r="D138" s="191" t="s">
        <v>135</v>
      </c>
      <c r="E138" s="192" t="s">
        <v>429</v>
      </c>
      <c r="F138" s="193" t="s">
        <v>430</v>
      </c>
      <c r="G138" s="194" t="s">
        <v>191</v>
      </c>
      <c r="H138" s="195">
        <v>0.505</v>
      </c>
      <c r="I138" s="196"/>
      <c r="J138" s="197">
        <f>ROUND(I138*H138,2)</f>
        <v>0</v>
      </c>
      <c r="K138" s="193" t="s">
        <v>139</v>
      </c>
      <c r="L138" s="39"/>
      <c r="M138" s="198" t="s">
        <v>1</v>
      </c>
      <c r="N138" s="199" t="s">
        <v>40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140</v>
      </c>
      <c r="AT138" s="202" t="s">
        <v>135</v>
      </c>
      <c r="AU138" s="202" t="s">
        <v>85</v>
      </c>
      <c r="AY138" s="17" t="s">
        <v>132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83</v>
      </c>
      <c r="BK138" s="203">
        <f>ROUND(I138*H138,2)</f>
        <v>0</v>
      </c>
      <c r="BL138" s="17" t="s">
        <v>140</v>
      </c>
      <c r="BM138" s="202" t="s">
        <v>606</v>
      </c>
    </row>
    <row r="139" spans="1:65" s="13" customFormat="1">
      <c r="B139" s="204"/>
      <c r="C139" s="205"/>
      <c r="D139" s="206" t="s">
        <v>142</v>
      </c>
      <c r="E139" s="207" t="s">
        <v>1</v>
      </c>
      <c r="F139" s="208" t="s">
        <v>607</v>
      </c>
      <c r="G139" s="205"/>
      <c r="H139" s="209">
        <v>0.505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142</v>
      </c>
      <c r="AU139" s="215" t="s">
        <v>85</v>
      </c>
      <c r="AV139" s="13" t="s">
        <v>85</v>
      </c>
      <c r="AW139" s="13" t="s">
        <v>31</v>
      </c>
      <c r="AX139" s="13" t="s">
        <v>75</v>
      </c>
      <c r="AY139" s="215" t="s">
        <v>132</v>
      </c>
    </row>
    <row r="140" spans="1:65" s="14" customFormat="1">
      <c r="B140" s="216"/>
      <c r="C140" s="217"/>
      <c r="D140" s="206" t="s">
        <v>142</v>
      </c>
      <c r="E140" s="218" t="s">
        <v>1</v>
      </c>
      <c r="F140" s="219" t="s">
        <v>149</v>
      </c>
      <c r="G140" s="217"/>
      <c r="H140" s="220">
        <v>0.505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142</v>
      </c>
      <c r="AU140" s="226" t="s">
        <v>85</v>
      </c>
      <c r="AV140" s="14" t="s">
        <v>140</v>
      </c>
      <c r="AW140" s="14" t="s">
        <v>31</v>
      </c>
      <c r="AX140" s="14" t="s">
        <v>83</v>
      </c>
      <c r="AY140" s="226" t="s">
        <v>132</v>
      </c>
    </row>
    <row r="141" spans="1:65" s="2" customFormat="1" ht="90" customHeight="1">
      <c r="A141" s="34"/>
      <c r="B141" s="35"/>
      <c r="C141" s="191" t="s">
        <v>179</v>
      </c>
      <c r="D141" s="191" t="s">
        <v>135</v>
      </c>
      <c r="E141" s="192" t="s">
        <v>435</v>
      </c>
      <c r="F141" s="193" t="s">
        <v>436</v>
      </c>
      <c r="G141" s="194" t="s">
        <v>191</v>
      </c>
      <c r="H141" s="195">
        <v>0.505</v>
      </c>
      <c r="I141" s="196"/>
      <c r="J141" s="197">
        <f>ROUND(I141*H141,2)</f>
        <v>0</v>
      </c>
      <c r="K141" s="193" t="s">
        <v>139</v>
      </c>
      <c r="L141" s="39"/>
      <c r="M141" s="198" t="s">
        <v>1</v>
      </c>
      <c r="N141" s="199" t="s">
        <v>40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140</v>
      </c>
      <c r="AT141" s="202" t="s">
        <v>135</v>
      </c>
      <c r="AU141" s="202" t="s">
        <v>85</v>
      </c>
      <c r="AY141" s="17" t="s">
        <v>132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83</v>
      </c>
      <c r="BK141" s="203">
        <f>ROUND(I141*H141,2)</f>
        <v>0</v>
      </c>
      <c r="BL141" s="17" t="s">
        <v>140</v>
      </c>
      <c r="BM141" s="202" t="s">
        <v>608</v>
      </c>
    </row>
    <row r="142" spans="1:65" s="13" customFormat="1">
      <c r="B142" s="204"/>
      <c r="C142" s="205"/>
      <c r="D142" s="206" t="s">
        <v>142</v>
      </c>
      <c r="E142" s="207" t="s">
        <v>1</v>
      </c>
      <c r="F142" s="208" t="s">
        <v>607</v>
      </c>
      <c r="G142" s="205"/>
      <c r="H142" s="209">
        <v>0.505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142</v>
      </c>
      <c r="AU142" s="215" t="s">
        <v>85</v>
      </c>
      <c r="AV142" s="13" t="s">
        <v>85</v>
      </c>
      <c r="AW142" s="13" t="s">
        <v>31</v>
      </c>
      <c r="AX142" s="13" t="s">
        <v>75</v>
      </c>
      <c r="AY142" s="215" t="s">
        <v>132</v>
      </c>
    </row>
    <row r="143" spans="1:65" s="14" customFormat="1">
      <c r="B143" s="216"/>
      <c r="C143" s="217"/>
      <c r="D143" s="206" t="s">
        <v>142</v>
      </c>
      <c r="E143" s="218" t="s">
        <v>1</v>
      </c>
      <c r="F143" s="219" t="s">
        <v>149</v>
      </c>
      <c r="G143" s="217"/>
      <c r="H143" s="220">
        <v>0.505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142</v>
      </c>
      <c r="AU143" s="226" t="s">
        <v>85</v>
      </c>
      <c r="AV143" s="14" t="s">
        <v>140</v>
      </c>
      <c r="AW143" s="14" t="s">
        <v>31</v>
      </c>
      <c r="AX143" s="14" t="s">
        <v>83</v>
      </c>
      <c r="AY143" s="226" t="s">
        <v>132</v>
      </c>
    </row>
    <row r="144" spans="1:65" s="2" customFormat="1" ht="21.75" customHeight="1">
      <c r="A144" s="34"/>
      <c r="B144" s="35"/>
      <c r="C144" s="227" t="s">
        <v>168</v>
      </c>
      <c r="D144" s="227" t="s">
        <v>164</v>
      </c>
      <c r="E144" s="228" t="s">
        <v>172</v>
      </c>
      <c r="F144" s="229" t="s">
        <v>173</v>
      </c>
      <c r="G144" s="230" t="s">
        <v>174</v>
      </c>
      <c r="H144" s="231">
        <v>849</v>
      </c>
      <c r="I144" s="250"/>
      <c r="J144" s="233">
        <f>ROUND(I144*H144,2)</f>
        <v>0</v>
      </c>
      <c r="K144" s="229" t="s">
        <v>139</v>
      </c>
      <c r="L144" s="234"/>
      <c r="M144" s="235" t="s">
        <v>1</v>
      </c>
      <c r="N144" s="236" t="s">
        <v>40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168</v>
      </c>
      <c r="AT144" s="202" t="s">
        <v>164</v>
      </c>
      <c r="AU144" s="202" t="s">
        <v>85</v>
      </c>
      <c r="AY144" s="17" t="s">
        <v>132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83</v>
      </c>
      <c r="BK144" s="203">
        <f>ROUND(I144*H144,2)</f>
        <v>0</v>
      </c>
      <c r="BL144" s="17" t="s">
        <v>140</v>
      </c>
      <c r="BM144" s="202" t="s">
        <v>609</v>
      </c>
    </row>
    <row r="145" spans="1:65" s="15" customFormat="1">
      <c r="B145" s="237"/>
      <c r="C145" s="238"/>
      <c r="D145" s="206" t="s">
        <v>142</v>
      </c>
      <c r="E145" s="239" t="s">
        <v>1</v>
      </c>
      <c r="F145" s="240" t="s">
        <v>176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142</v>
      </c>
      <c r="AU145" s="246" t="s">
        <v>85</v>
      </c>
      <c r="AV145" s="15" t="s">
        <v>83</v>
      </c>
      <c r="AW145" s="15" t="s">
        <v>31</v>
      </c>
      <c r="AX145" s="15" t="s">
        <v>75</v>
      </c>
      <c r="AY145" s="246" t="s">
        <v>132</v>
      </c>
    </row>
    <row r="146" spans="1:65" s="13" customFormat="1">
      <c r="B146" s="204"/>
      <c r="C146" s="205"/>
      <c r="D146" s="206" t="s">
        <v>142</v>
      </c>
      <c r="E146" s="207" t="s">
        <v>1</v>
      </c>
      <c r="F146" s="208" t="s">
        <v>610</v>
      </c>
      <c r="G146" s="205"/>
      <c r="H146" s="209">
        <v>849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142</v>
      </c>
      <c r="AU146" s="215" t="s">
        <v>85</v>
      </c>
      <c r="AV146" s="13" t="s">
        <v>85</v>
      </c>
      <c r="AW146" s="13" t="s">
        <v>31</v>
      </c>
      <c r="AX146" s="13" t="s">
        <v>75</v>
      </c>
      <c r="AY146" s="215" t="s">
        <v>132</v>
      </c>
    </row>
    <row r="147" spans="1:65" s="14" customFormat="1">
      <c r="B147" s="216"/>
      <c r="C147" s="217"/>
      <c r="D147" s="206" t="s">
        <v>142</v>
      </c>
      <c r="E147" s="218" t="s">
        <v>1</v>
      </c>
      <c r="F147" s="219" t="s">
        <v>149</v>
      </c>
      <c r="G147" s="217"/>
      <c r="H147" s="220">
        <v>849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142</v>
      </c>
      <c r="AU147" s="226" t="s">
        <v>85</v>
      </c>
      <c r="AV147" s="14" t="s">
        <v>140</v>
      </c>
      <c r="AW147" s="14" t="s">
        <v>31</v>
      </c>
      <c r="AX147" s="14" t="s">
        <v>83</v>
      </c>
      <c r="AY147" s="226" t="s">
        <v>132</v>
      </c>
    </row>
    <row r="148" spans="1:65" s="2" customFormat="1" ht="24">
      <c r="A148" s="34"/>
      <c r="B148" s="35"/>
      <c r="C148" s="227" t="s">
        <v>335</v>
      </c>
      <c r="D148" s="227" t="s">
        <v>164</v>
      </c>
      <c r="E148" s="228" t="s">
        <v>180</v>
      </c>
      <c r="F148" s="229" t="s">
        <v>181</v>
      </c>
      <c r="G148" s="230" t="s">
        <v>174</v>
      </c>
      <c r="H148" s="231">
        <v>3396</v>
      </c>
      <c r="I148" s="232"/>
      <c r="J148" s="233">
        <f>ROUND(I148*H148,2)</f>
        <v>0</v>
      </c>
      <c r="K148" s="229" t="s">
        <v>139</v>
      </c>
      <c r="L148" s="234"/>
      <c r="M148" s="235" t="s">
        <v>1</v>
      </c>
      <c r="N148" s="236" t="s">
        <v>40</v>
      </c>
      <c r="O148" s="71"/>
      <c r="P148" s="200">
        <f>O148*H148</f>
        <v>0</v>
      </c>
      <c r="Q148" s="200">
        <v>1.23E-3</v>
      </c>
      <c r="R148" s="200">
        <f>Q148*H148</f>
        <v>4.1770800000000001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168</v>
      </c>
      <c r="AT148" s="202" t="s">
        <v>164</v>
      </c>
      <c r="AU148" s="202" t="s">
        <v>85</v>
      </c>
      <c r="AY148" s="17" t="s">
        <v>132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83</v>
      </c>
      <c r="BK148" s="203">
        <f>ROUND(I148*H148,2)</f>
        <v>0</v>
      </c>
      <c r="BL148" s="17" t="s">
        <v>140</v>
      </c>
      <c r="BM148" s="202" t="s">
        <v>611</v>
      </c>
    </row>
    <row r="149" spans="1:65" s="13" customFormat="1">
      <c r="B149" s="204"/>
      <c r="C149" s="205"/>
      <c r="D149" s="206" t="s">
        <v>142</v>
      </c>
      <c r="E149" s="207" t="s">
        <v>1</v>
      </c>
      <c r="F149" s="208" t="s">
        <v>612</v>
      </c>
      <c r="G149" s="205"/>
      <c r="H149" s="209">
        <v>3396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142</v>
      </c>
      <c r="AU149" s="215" t="s">
        <v>85</v>
      </c>
      <c r="AV149" s="13" t="s">
        <v>85</v>
      </c>
      <c r="AW149" s="13" t="s">
        <v>31</v>
      </c>
      <c r="AX149" s="13" t="s">
        <v>75</v>
      </c>
      <c r="AY149" s="215" t="s">
        <v>132</v>
      </c>
    </row>
    <row r="150" spans="1:65" s="14" customFormat="1">
      <c r="B150" s="216"/>
      <c r="C150" s="217"/>
      <c r="D150" s="206" t="s">
        <v>142</v>
      </c>
      <c r="E150" s="218" t="s">
        <v>1</v>
      </c>
      <c r="F150" s="219" t="s">
        <v>149</v>
      </c>
      <c r="G150" s="217"/>
      <c r="H150" s="220">
        <v>3396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142</v>
      </c>
      <c r="AU150" s="226" t="s">
        <v>85</v>
      </c>
      <c r="AV150" s="14" t="s">
        <v>140</v>
      </c>
      <c r="AW150" s="14" t="s">
        <v>31</v>
      </c>
      <c r="AX150" s="14" t="s">
        <v>83</v>
      </c>
      <c r="AY150" s="226" t="s">
        <v>132</v>
      </c>
    </row>
    <row r="151" spans="1:65" s="2" customFormat="1" ht="21.75" customHeight="1">
      <c r="A151" s="34"/>
      <c r="B151" s="35"/>
      <c r="C151" s="227" t="s">
        <v>195</v>
      </c>
      <c r="D151" s="227" t="s">
        <v>164</v>
      </c>
      <c r="E151" s="228" t="s">
        <v>184</v>
      </c>
      <c r="F151" s="229" t="s">
        <v>185</v>
      </c>
      <c r="G151" s="230" t="s">
        <v>174</v>
      </c>
      <c r="H151" s="231">
        <v>1698</v>
      </c>
      <c r="I151" s="250"/>
      <c r="J151" s="233">
        <f>ROUND(I151*H151,2)</f>
        <v>0</v>
      </c>
      <c r="K151" s="229" t="s">
        <v>139</v>
      </c>
      <c r="L151" s="234"/>
      <c r="M151" s="235" t="s">
        <v>1</v>
      </c>
      <c r="N151" s="236" t="s">
        <v>40</v>
      </c>
      <c r="O151" s="71"/>
      <c r="P151" s="200">
        <f>O151*H151</f>
        <v>0</v>
      </c>
      <c r="Q151" s="200">
        <v>1.8000000000000001E-4</v>
      </c>
      <c r="R151" s="200">
        <f>Q151*H151</f>
        <v>0.30564000000000002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168</v>
      </c>
      <c r="AT151" s="202" t="s">
        <v>164</v>
      </c>
      <c r="AU151" s="202" t="s">
        <v>85</v>
      </c>
      <c r="AY151" s="17" t="s">
        <v>132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83</v>
      </c>
      <c r="BK151" s="203">
        <f>ROUND(I151*H151,2)</f>
        <v>0</v>
      </c>
      <c r="BL151" s="17" t="s">
        <v>140</v>
      </c>
      <c r="BM151" s="202" t="s">
        <v>613</v>
      </c>
    </row>
    <row r="152" spans="1:65" s="15" customFormat="1">
      <c r="B152" s="237"/>
      <c r="C152" s="238"/>
      <c r="D152" s="206" t="s">
        <v>142</v>
      </c>
      <c r="E152" s="239" t="s">
        <v>1</v>
      </c>
      <c r="F152" s="240" t="s">
        <v>176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142</v>
      </c>
      <c r="AU152" s="246" t="s">
        <v>85</v>
      </c>
      <c r="AV152" s="15" t="s">
        <v>83</v>
      </c>
      <c r="AW152" s="15" t="s">
        <v>31</v>
      </c>
      <c r="AX152" s="15" t="s">
        <v>75</v>
      </c>
      <c r="AY152" s="246" t="s">
        <v>132</v>
      </c>
    </row>
    <row r="153" spans="1:65" s="13" customFormat="1">
      <c r="B153" s="204"/>
      <c r="C153" s="205"/>
      <c r="D153" s="206" t="s">
        <v>142</v>
      </c>
      <c r="E153" s="207" t="s">
        <v>1</v>
      </c>
      <c r="F153" s="208" t="s">
        <v>614</v>
      </c>
      <c r="G153" s="205"/>
      <c r="H153" s="209">
        <v>1698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142</v>
      </c>
      <c r="AU153" s="215" t="s">
        <v>85</v>
      </c>
      <c r="AV153" s="13" t="s">
        <v>85</v>
      </c>
      <c r="AW153" s="13" t="s">
        <v>31</v>
      </c>
      <c r="AX153" s="13" t="s">
        <v>75</v>
      </c>
      <c r="AY153" s="215" t="s">
        <v>132</v>
      </c>
    </row>
    <row r="154" spans="1:65" s="14" customFormat="1">
      <c r="B154" s="216"/>
      <c r="C154" s="217"/>
      <c r="D154" s="206" t="s">
        <v>142</v>
      </c>
      <c r="E154" s="218" t="s">
        <v>1</v>
      </c>
      <c r="F154" s="219" t="s">
        <v>149</v>
      </c>
      <c r="G154" s="217"/>
      <c r="H154" s="220">
        <v>1698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142</v>
      </c>
      <c r="AU154" s="226" t="s">
        <v>85</v>
      </c>
      <c r="AV154" s="14" t="s">
        <v>140</v>
      </c>
      <c r="AW154" s="14" t="s">
        <v>31</v>
      </c>
      <c r="AX154" s="14" t="s">
        <v>83</v>
      </c>
      <c r="AY154" s="226" t="s">
        <v>132</v>
      </c>
    </row>
    <row r="155" spans="1:65" s="2" customFormat="1" ht="36">
      <c r="A155" s="34"/>
      <c r="B155" s="35"/>
      <c r="C155" s="191" t="s">
        <v>200</v>
      </c>
      <c r="D155" s="191" t="s">
        <v>135</v>
      </c>
      <c r="E155" s="192" t="s">
        <v>216</v>
      </c>
      <c r="F155" s="193" t="s">
        <v>615</v>
      </c>
      <c r="G155" s="194" t="s">
        <v>174</v>
      </c>
      <c r="H155" s="195">
        <v>80</v>
      </c>
      <c r="I155" s="196"/>
      <c r="J155" s="197">
        <f>ROUND(I155*H155,2)</f>
        <v>0</v>
      </c>
      <c r="K155" s="193" t="s">
        <v>616</v>
      </c>
      <c r="L155" s="39"/>
      <c r="M155" s="198" t="s">
        <v>1</v>
      </c>
      <c r="N155" s="199" t="s">
        <v>40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140</v>
      </c>
      <c r="AT155" s="202" t="s">
        <v>135</v>
      </c>
      <c r="AU155" s="202" t="s">
        <v>85</v>
      </c>
      <c r="AY155" s="17" t="s">
        <v>132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83</v>
      </c>
      <c r="BK155" s="203">
        <f>ROUND(I155*H155,2)</f>
        <v>0</v>
      </c>
      <c r="BL155" s="17" t="s">
        <v>140</v>
      </c>
      <c r="BM155" s="202" t="s">
        <v>617</v>
      </c>
    </row>
    <row r="156" spans="1:65" s="13" customFormat="1">
      <c r="B156" s="204"/>
      <c r="C156" s="205"/>
      <c r="D156" s="206" t="s">
        <v>142</v>
      </c>
      <c r="E156" s="207" t="s">
        <v>1</v>
      </c>
      <c r="F156" s="208" t="s">
        <v>618</v>
      </c>
      <c r="G156" s="205"/>
      <c r="H156" s="209">
        <v>80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142</v>
      </c>
      <c r="AU156" s="215" t="s">
        <v>85</v>
      </c>
      <c r="AV156" s="13" t="s">
        <v>85</v>
      </c>
      <c r="AW156" s="13" t="s">
        <v>31</v>
      </c>
      <c r="AX156" s="13" t="s">
        <v>75</v>
      </c>
      <c r="AY156" s="215" t="s">
        <v>132</v>
      </c>
    </row>
    <row r="157" spans="1:65" s="14" customFormat="1">
      <c r="B157" s="216"/>
      <c r="C157" s="217"/>
      <c r="D157" s="206" t="s">
        <v>142</v>
      </c>
      <c r="E157" s="218" t="s">
        <v>1</v>
      </c>
      <c r="F157" s="219" t="s">
        <v>149</v>
      </c>
      <c r="G157" s="217"/>
      <c r="H157" s="220">
        <v>80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142</v>
      </c>
      <c r="AU157" s="226" t="s">
        <v>85</v>
      </c>
      <c r="AV157" s="14" t="s">
        <v>140</v>
      </c>
      <c r="AW157" s="14" t="s">
        <v>31</v>
      </c>
      <c r="AX157" s="14" t="s">
        <v>83</v>
      </c>
      <c r="AY157" s="226" t="s">
        <v>132</v>
      </c>
    </row>
    <row r="158" spans="1:65" s="2" customFormat="1" ht="78" customHeight="1">
      <c r="A158" s="34"/>
      <c r="B158" s="35"/>
      <c r="C158" s="191" t="s">
        <v>208</v>
      </c>
      <c r="D158" s="191" t="s">
        <v>135</v>
      </c>
      <c r="E158" s="192" t="s">
        <v>619</v>
      </c>
      <c r="F158" s="193" t="s">
        <v>620</v>
      </c>
      <c r="G158" s="194" t="s">
        <v>621</v>
      </c>
      <c r="H158" s="195">
        <v>1322</v>
      </c>
      <c r="I158" s="196"/>
      <c r="J158" s="197">
        <f>ROUND(I158*H158,2)</f>
        <v>0</v>
      </c>
      <c r="K158" s="193" t="s">
        <v>139</v>
      </c>
      <c r="L158" s="39"/>
      <c r="M158" s="198" t="s">
        <v>1</v>
      </c>
      <c r="N158" s="199" t="s">
        <v>40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140</v>
      </c>
      <c r="AT158" s="202" t="s">
        <v>135</v>
      </c>
      <c r="AU158" s="202" t="s">
        <v>85</v>
      </c>
      <c r="AY158" s="17" t="s">
        <v>132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83</v>
      </c>
      <c r="BK158" s="203">
        <f>ROUND(I158*H158,2)</f>
        <v>0</v>
      </c>
      <c r="BL158" s="17" t="s">
        <v>140</v>
      </c>
      <c r="BM158" s="202" t="s">
        <v>622</v>
      </c>
    </row>
    <row r="159" spans="1:65" s="13" customFormat="1">
      <c r="B159" s="204"/>
      <c r="C159" s="205"/>
      <c r="D159" s="206" t="s">
        <v>142</v>
      </c>
      <c r="E159" s="207" t="s">
        <v>1</v>
      </c>
      <c r="F159" s="208" t="s">
        <v>623</v>
      </c>
      <c r="G159" s="205"/>
      <c r="H159" s="209">
        <v>1444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142</v>
      </c>
      <c r="AU159" s="215" t="s">
        <v>85</v>
      </c>
      <c r="AV159" s="13" t="s">
        <v>85</v>
      </c>
      <c r="AW159" s="13" t="s">
        <v>31</v>
      </c>
      <c r="AX159" s="13" t="s">
        <v>75</v>
      </c>
      <c r="AY159" s="215" t="s">
        <v>132</v>
      </c>
    </row>
    <row r="160" spans="1:65" s="13" customFormat="1">
      <c r="B160" s="204"/>
      <c r="C160" s="205"/>
      <c r="D160" s="206" t="s">
        <v>142</v>
      </c>
      <c r="E160" s="207" t="s">
        <v>1</v>
      </c>
      <c r="F160" s="208" t="s">
        <v>624</v>
      </c>
      <c r="G160" s="205"/>
      <c r="H160" s="209">
        <v>-122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142</v>
      </c>
      <c r="AU160" s="215" t="s">
        <v>85</v>
      </c>
      <c r="AV160" s="13" t="s">
        <v>85</v>
      </c>
      <c r="AW160" s="13" t="s">
        <v>31</v>
      </c>
      <c r="AX160" s="13" t="s">
        <v>75</v>
      </c>
      <c r="AY160" s="215" t="s">
        <v>132</v>
      </c>
    </row>
    <row r="161" spans="1:65" s="14" customFormat="1">
      <c r="B161" s="216"/>
      <c r="C161" s="217"/>
      <c r="D161" s="206" t="s">
        <v>142</v>
      </c>
      <c r="E161" s="218" t="s">
        <v>1</v>
      </c>
      <c r="F161" s="219" t="s">
        <v>149</v>
      </c>
      <c r="G161" s="217"/>
      <c r="H161" s="220">
        <v>1322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142</v>
      </c>
      <c r="AU161" s="226" t="s">
        <v>85</v>
      </c>
      <c r="AV161" s="14" t="s">
        <v>140</v>
      </c>
      <c r="AW161" s="14" t="s">
        <v>31</v>
      </c>
      <c r="AX161" s="14" t="s">
        <v>83</v>
      </c>
      <c r="AY161" s="226" t="s">
        <v>132</v>
      </c>
    </row>
    <row r="162" spans="1:65" s="2" customFormat="1" ht="24">
      <c r="A162" s="34"/>
      <c r="B162" s="35"/>
      <c r="C162" s="227" t="s">
        <v>215</v>
      </c>
      <c r="D162" s="227" t="s">
        <v>164</v>
      </c>
      <c r="E162" s="228" t="s">
        <v>625</v>
      </c>
      <c r="F162" s="229" t="s">
        <v>181</v>
      </c>
      <c r="G162" s="230" t="s">
        <v>174</v>
      </c>
      <c r="H162" s="231">
        <v>2644</v>
      </c>
      <c r="I162" s="232"/>
      <c r="J162" s="233">
        <f>ROUND(I162*H162,2)</f>
        <v>0</v>
      </c>
      <c r="K162" s="229" t="s">
        <v>139</v>
      </c>
      <c r="L162" s="234"/>
      <c r="M162" s="235" t="s">
        <v>1</v>
      </c>
      <c r="N162" s="236" t="s">
        <v>40</v>
      </c>
      <c r="O162" s="71"/>
      <c r="P162" s="200">
        <f>O162*H162</f>
        <v>0</v>
      </c>
      <c r="Q162" s="200">
        <v>1.23E-3</v>
      </c>
      <c r="R162" s="200">
        <f>Q162*H162</f>
        <v>3.2521200000000001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168</v>
      </c>
      <c r="AT162" s="202" t="s">
        <v>164</v>
      </c>
      <c r="AU162" s="202" t="s">
        <v>85</v>
      </c>
      <c r="AY162" s="17" t="s">
        <v>132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83</v>
      </c>
      <c r="BK162" s="203">
        <f>ROUND(I162*H162,2)</f>
        <v>0</v>
      </c>
      <c r="BL162" s="17" t="s">
        <v>140</v>
      </c>
      <c r="BM162" s="202" t="s">
        <v>626</v>
      </c>
    </row>
    <row r="163" spans="1:65" s="13" customFormat="1">
      <c r="B163" s="204"/>
      <c r="C163" s="205"/>
      <c r="D163" s="206" t="s">
        <v>142</v>
      </c>
      <c r="E163" s="207" t="s">
        <v>1</v>
      </c>
      <c r="F163" s="208" t="s">
        <v>627</v>
      </c>
      <c r="G163" s="205"/>
      <c r="H163" s="209">
        <v>2644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142</v>
      </c>
      <c r="AU163" s="215" t="s">
        <v>85</v>
      </c>
      <c r="AV163" s="13" t="s">
        <v>85</v>
      </c>
      <c r="AW163" s="13" t="s">
        <v>31</v>
      </c>
      <c r="AX163" s="13" t="s">
        <v>75</v>
      </c>
      <c r="AY163" s="215" t="s">
        <v>132</v>
      </c>
    </row>
    <row r="164" spans="1:65" s="14" customFormat="1">
      <c r="B164" s="216"/>
      <c r="C164" s="217"/>
      <c r="D164" s="206" t="s">
        <v>142</v>
      </c>
      <c r="E164" s="218" t="s">
        <v>1</v>
      </c>
      <c r="F164" s="219" t="s">
        <v>149</v>
      </c>
      <c r="G164" s="217"/>
      <c r="H164" s="220">
        <v>2644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142</v>
      </c>
      <c r="AU164" s="226" t="s">
        <v>85</v>
      </c>
      <c r="AV164" s="14" t="s">
        <v>140</v>
      </c>
      <c r="AW164" s="14" t="s">
        <v>31</v>
      </c>
      <c r="AX164" s="14" t="s">
        <v>83</v>
      </c>
      <c r="AY164" s="226" t="s">
        <v>132</v>
      </c>
    </row>
    <row r="165" spans="1:65" s="2" customFormat="1" ht="21.75" customHeight="1">
      <c r="A165" s="34"/>
      <c r="B165" s="35"/>
      <c r="C165" s="227" t="s">
        <v>220</v>
      </c>
      <c r="D165" s="227" t="s">
        <v>164</v>
      </c>
      <c r="E165" s="228" t="s">
        <v>628</v>
      </c>
      <c r="F165" s="229" t="s">
        <v>185</v>
      </c>
      <c r="G165" s="230" t="s">
        <v>174</v>
      </c>
      <c r="H165" s="231">
        <v>1322</v>
      </c>
      <c r="I165" s="250"/>
      <c r="J165" s="233">
        <f>ROUND(I165*H165,2)</f>
        <v>0</v>
      </c>
      <c r="K165" s="229" t="s">
        <v>139</v>
      </c>
      <c r="L165" s="234"/>
      <c r="M165" s="235" t="s">
        <v>1</v>
      </c>
      <c r="N165" s="236" t="s">
        <v>40</v>
      </c>
      <c r="O165" s="71"/>
      <c r="P165" s="200">
        <f>O165*H165</f>
        <v>0</v>
      </c>
      <c r="Q165" s="200">
        <v>1.8000000000000001E-4</v>
      </c>
      <c r="R165" s="200">
        <f>Q165*H165</f>
        <v>0.23796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168</v>
      </c>
      <c r="AT165" s="202" t="s">
        <v>164</v>
      </c>
      <c r="AU165" s="202" t="s">
        <v>85</v>
      </c>
      <c r="AY165" s="17" t="s">
        <v>132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83</v>
      </c>
      <c r="BK165" s="203">
        <f>ROUND(I165*H165,2)</f>
        <v>0</v>
      </c>
      <c r="BL165" s="17" t="s">
        <v>140</v>
      </c>
      <c r="BM165" s="202" t="s">
        <v>629</v>
      </c>
    </row>
    <row r="166" spans="1:65" s="15" customFormat="1">
      <c r="B166" s="237"/>
      <c r="C166" s="238"/>
      <c r="D166" s="206" t="s">
        <v>142</v>
      </c>
      <c r="E166" s="239" t="s">
        <v>1</v>
      </c>
      <c r="F166" s="240" t="s">
        <v>176</v>
      </c>
      <c r="G166" s="238"/>
      <c r="H166" s="239" t="s">
        <v>1</v>
      </c>
      <c r="I166" s="241"/>
      <c r="J166" s="238"/>
      <c r="K166" s="238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142</v>
      </c>
      <c r="AU166" s="246" t="s">
        <v>85</v>
      </c>
      <c r="AV166" s="15" t="s">
        <v>83</v>
      </c>
      <c r="AW166" s="15" t="s">
        <v>31</v>
      </c>
      <c r="AX166" s="15" t="s">
        <v>75</v>
      </c>
      <c r="AY166" s="246" t="s">
        <v>132</v>
      </c>
    </row>
    <row r="167" spans="1:65" s="13" customFormat="1">
      <c r="B167" s="204"/>
      <c r="C167" s="205"/>
      <c r="D167" s="206" t="s">
        <v>142</v>
      </c>
      <c r="E167" s="207" t="s">
        <v>1</v>
      </c>
      <c r="F167" s="208" t="s">
        <v>630</v>
      </c>
      <c r="G167" s="205"/>
      <c r="H167" s="209">
        <v>1322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142</v>
      </c>
      <c r="AU167" s="215" t="s">
        <v>85</v>
      </c>
      <c r="AV167" s="13" t="s">
        <v>85</v>
      </c>
      <c r="AW167" s="13" t="s">
        <v>31</v>
      </c>
      <c r="AX167" s="13" t="s">
        <v>75</v>
      </c>
      <c r="AY167" s="215" t="s">
        <v>132</v>
      </c>
    </row>
    <row r="168" spans="1:65" s="14" customFormat="1">
      <c r="B168" s="216"/>
      <c r="C168" s="217"/>
      <c r="D168" s="206" t="s">
        <v>142</v>
      </c>
      <c r="E168" s="218" t="s">
        <v>1</v>
      </c>
      <c r="F168" s="219" t="s">
        <v>149</v>
      </c>
      <c r="G168" s="217"/>
      <c r="H168" s="220">
        <v>1322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142</v>
      </c>
      <c r="AU168" s="226" t="s">
        <v>85</v>
      </c>
      <c r="AV168" s="14" t="s">
        <v>140</v>
      </c>
      <c r="AW168" s="14" t="s">
        <v>31</v>
      </c>
      <c r="AX168" s="14" t="s">
        <v>83</v>
      </c>
      <c r="AY168" s="226" t="s">
        <v>132</v>
      </c>
    </row>
    <row r="169" spans="1:65" s="2" customFormat="1" ht="128.65" customHeight="1">
      <c r="A169" s="34"/>
      <c r="B169" s="35"/>
      <c r="C169" s="191" t="s">
        <v>8</v>
      </c>
      <c r="D169" s="191" t="s">
        <v>135</v>
      </c>
      <c r="E169" s="192" t="s">
        <v>448</v>
      </c>
      <c r="F169" s="193" t="s">
        <v>449</v>
      </c>
      <c r="G169" s="194" t="s">
        <v>191</v>
      </c>
      <c r="H169" s="195">
        <v>1.95</v>
      </c>
      <c r="I169" s="196"/>
      <c r="J169" s="197">
        <f>ROUND(I169*H169,2)</f>
        <v>0</v>
      </c>
      <c r="K169" s="193" t="s">
        <v>139</v>
      </c>
      <c r="L169" s="39"/>
      <c r="M169" s="198" t="s">
        <v>1</v>
      </c>
      <c r="N169" s="199" t="s">
        <v>40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140</v>
      </c>
      <c r="AT169" s="202" t="s">
        <v>135</v>
      </c>
      <c r="AU169" s="202" t="s">
        <v>85</v>
      </c>
      <c r="AY169" s="17" t="s">
        <v>132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83</v>
      </c>
      <c r="BK169" s="203">
        <f>ROUND(I169*H169,2)</f>
        <v>0</v>
      </c>
      <c r="BL169" s="17" t="s">
        <v>140</v>
      </c>
      <c r="BM169" s="202" t="s">
        <v>631</v>
      </c>
    </row>
    <row r="170" spans="1:65" s="13" customFormat="1">
      <c r="B170" s="204"/>
      <c r="C170" s="205"/>
      <c r="D170" s="206" t="s">
        <v>142</v>
      </c>
      <c r="E170" s="207" t="s">
        <v>1</v>
      </c>
      <c r="F170" s="208" t="s">
        <v>632</v>
      </c>
      <c r="G170" s="205"/>
      <c r="H170" s="209">
        <v>1.5149999999999999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142</v>
      </c>
      <c r="AU170" s="215" t="s">
        <v>85</v>
      </c>
      <c r="AV170" s="13" t="s">
        <v>85</v>
      </c>
      <c r="AW170" s="13" t="s">
        <v>31</v>
      </c>
      <c r="AX170" s="13" t="s">
        <v>75</v>
      </c>
      <c r="AY170" s="215" t="s">
        <v>132</v>
      </c>
    </row>
    <row r="171" spans="1:65" s="13" customFormat="1">
      <c r="B171" s="204"/>
      <c r="C171" s="205"/>
      <c r="D171" s="206" t="s">
        <v>142</v>
      </c>
      <c r="E171" s="207" t="s">
        <v>1</v>
      </c>
      <c r="F171" s="208" t="s">
        <v>633</v>
      </c>
      <c r="G171" s="205"/>
      <c r="H171" s="209">
        <v>0.47499999999999998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142</v>
      </c>
      <c r="AU171" s="215" t="s">
        <v>85</v>
      </c>
      <c r="AV171" s="13" t="s">
        <v>85</v>
      </c>
      <c r="AW171" s="13" t="s">
        <v>31</v>
      </c>
      <c r="AX171" s="13" t="s">
        <v>75</v>
      </c>
      <c r="AY171" s="215" t="s">
        <v>132</v>
      </c>
    </row>
    <row r="172" spans="1:65" s="13" customFormat="1">
      <c r="B172" s="204"/>
      <c r="C172" s="205"/>
      <c r="D172" s="206" t="s">
        <v>142</v>
      </c>
      <c r="E172" s="207" t="s">
        <v>1</v>
      </c>
      <c r="F172" s="208" t="s">
        <v>634</v>
      </c>
      <c r="G172" s="205"/>
      <c r="H172" s="209">
        <v>-0.04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142</v>
      </c>
      <c r="AU172" s="215" t="s">
        <v>85</v>
      </c>
      <c r="AV172" s="13" t="s">
        <v>85</v>
      </c>
      <c r="AW172" s="13" t="s">
        <v>31</v>
      </c>
      <c r="AX172" s="13" t="s">
        <v>75</v>
      </c>
      <c r="AY172" s="215" t="s">
        <v>132</v>
      </c>
    </row>
    <row r="173" spans="1:65" s="14" customFormat="1">
      <c r="B173" s="216"/>
      <c r="C173" s="217"/>
      <c r="D173" s="206" t="s">
        <v>142</v>
      </c>
      <c r="E173" s="218" t="s">
        <v>1</v>
      </c>
      <c r="F173" s="219" t="s">
        <v>149</v>
      </c>
      <c r="G173" s="217"/>
      <c r="H173" s="220">
        <v>1.95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142</v>
      </c>
      <c r="AU173" s="226" t="s">
        <v>85</v>
      </c>
      <c r="AV173" s="14" t="s">
        <v>140</v>
      </c>
      <c r="AW173" s="14" t="s">
        <v>31</v>
      </c>
      <c r="AX173" s="14" t="s">
        <v>83</v>
      </c>
      <c r="AY173" s="226" t="s">
        <v>132</v>
      </c>
    </row>
    <row r="174" spans="1:65" s="2" customFormat="1" ht="128.65" customHeight="1">
      <c r="A174" s="34"/>
      <c r="B174" s="35"/>
      <c r="C174" s="191" t="s">
        <v>228</v>
      </c>
      <c r="D174" s="191" t="s">
        <v>135</v>
      </c>
      <c r="E174" s="192" t="s">
        <v>452</v>
      </c>
      <c r="F174" s="193" t="s">
        <v>453</v>
      </c>
      <c r="G174" s="194" t="s">
        <v>203</v>
      </c>
      <c r="H174" s="195">
        <v>400</v>
      </c>
      <c r="I174" s="196"/>
      <c r="J174" s="197">
        <f>ROUND(I174*H174,2)</f>
        <v>0</v>
      </c>
      <c r="K174" s="193" t="s">
        <v>139</v>
      </c>
      <c r="L174" s="39"/>
      <c r="M174" s="198" t="s">
        <v>1</v>
      </c>
      <c r="N174" s="199" t="s">
        <v>40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140</v>
      </c>
      <c r="AT174" s="202" t="s">
        <v>135</v>
      </c>
      <c r="AU174" s="202" t="s">
        <v>85</v>
      </c>
      <c r="AY174" s="17" t="s">
        <v>132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83</v>
      </c>
      <c r="BK174" s="203">
        <f>ROUND(I174*H174,2)</f>
        <v>0</v>
      </c>
      <c r="BL174" s="17" t="s">
        <v>140</v>
      </c>
      <c r="BM174" s="202" t="s">
        <v>635</v>
      </c>
    </row>
    <row r="175" spans="1:65" s="13" customFormat="1">
      <c r="B175" s="204"/>
      <c r="C175" s="205"/>
      <c r="D175" s="206" t="s">
        <v>142</v>
      </c>
      <c r="E175" s="207" t="s">
        <v>1</v>
      </c>
      <c r="F175" s="208" t="s">
        <v>636</v>
      </c>
      <c r="G175" s="205"/>
      <c r="H175" s="209">
        <v>200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142</v>
      </c>
      <c r="AU175" s="215" t="s">
        <v>85</v>
      </c>
      <c r="AV175" s="13" t="s">
        <v>85</v>
      </c>
      <c r="AW175" s="13" t="s">
        <v>31</v>
      </c>
      <c r="AX175" s="13" t="s">
        <v>75</v>
      </c>
      <c r="AY175" s="215" t="s">
        <v>132</v>
      </c>
    </row>
    <row r="176" spans="1:65" s="13" customFormat="1">
      <c r="B176" s="204"/>
      <c r="C176" s="205"/>
      <c r="D176" s="206" t="s">
        <v>142</v>
      </c>
      <c r="E176" s="207" t="s">
        <v>1</v>
      </c>
      <c r="F176" s="208" t="s">
        <v>637</v>
      </c>
      <c r="G176" s="205"/>
      <c r="H176" s="209">
        <v>200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142</v>
      </c>
      <c r="AU176" s="215" t="s">
        <v>85</v>
      </c>
      <c r="AV176" s="13" t="s">
        <v>85</v>
      </c>
      <c r="AW176" s="13" t="s">
        <v>31</v>
      </c>
      <c r="AX176" s="13" t="s">
        <v>75</v>
      </c>
      <c r="AY176" s="215" t="s">
        <v>132</v>
      </c>
    </row>
    <row r="177" spans="1:65" s="14" customFormat="1">
      <c r="B177" s="216"/>
      <c r="C177" s="217"/>
      <c r="D177" s="206" t="s">
        <v>142</v>
      </c>
      <c r="E177" s="218" t="s">
        <v>1</v>
      </c>
      <c r="F177" s="219" t="s">
        <v>149</v>
      </c>
      <c r="G177" s="217"/>
      <c r="H177" s="220">
        <v>400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142</v>
      </c>
      <c r="AU177" s="226" t="s">
        <v>85</v>
      </c>
      <c r="AV177" s="14" t="s">
        <v>140</v>
      </c>
      <c r="AW177" s="14" t="s">
        <v>31</v>
      </c>
      <c r="AX177" s="14" t="s">
        <v>83</v>
      </c>
      <c r="AY177" s="226" t="s">
        <v>132</v>
      </c>
    </row>
    <row r="178" spans="1:65" s="2" customFormat="1" ht="114.95" customHeight="1">
      <c r="A178" s="34"/>
      <c r="B178" s="35"/>
      <c r="C178" s="191" t="s">
        <v>235</v>
      </c>
      <c r="D178" s="191" t="s">
        <v>135</v>
      </c>
      <c r="E178" s="192" t="s">
        <v>229</v>
      </c>
      <c r="F178" s="193" t="s">
        <v>230</v>
      </c>
      <c r="G178" s="194" t="s">
        <v>231</v>
      </c>
      <c r="H178" s="195">
        <v>22</v>
      </c>
      <c r="I178" s="196"/>
      <c r="J178" s="197">
        <f>ROUND(I178*H178,2)</f>
        <v>0</v>
      </c>
      <c r="K178" s="193" t="s">
        <v>139</v>
      </c>
      <c r="L178" s="39"/>
      <c r="M178" s="198" t="s">
        <v>1</v>
      </c>
      <c r="N178" s="199" t="s">
        <v>40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140</v>
      </c>
      <c r="AT178" s="202" t="s">
        <v>135</v>
      </c>
      <c r="AU178" s="202" t="s">
        <v>85</v>
      </c>
      <c r="AY178" s="17" t="s">
        <v>132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83</v>
      </c>
      <c r="BK178" s="203">
        <f>ROUND(I178*H178,2)</f>
        <v>0</v>
      </c>
      <c r="BL178" s="17" t="s">
        <v>140</v>
      </c>
      <c r="BM178" s="202" t="s">
        <v>638</v>
      </c>
    </row>
    <row r="179" spans="1:65" s="13" customFormat="1">
      <c r="B179" s="204"/>
      <c r="C179" s="205"/>
      <c r="D179" s="206" t="s">
        <v>142</v>
      </c>
      <c r="E179" s="207" t="s">
        <v>1</v>
      </c>
      <c r="F179" s="208" t="s">
        <v>639</v>
      </c>
      <c r="G179" s="205"/>
      <c r="H179" s="209">
        <v>22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142</v>
      </c>
      <c r="AU179" s="215" t="s">
        <v>85</v>
      </c>
      <c r="AV179" s="13" t="s">
        <v>85</v>
      </c>
      <c r="AW179" s="13" t="s">
        <v>31</v>
      </c>
      <c r="AX179" s="13" t="s">
        <v>75</v>
      </c>
      <c r="AY179" s="215" t="s">
        <v>132</v>
      </c>
    </row>
    <row r="180" spans="1:65" s="14" customFormat="1">
      <c r="B180" s="216"/>
      <c r="C180" s="217"/>
      <c r="D180" s="206" t="s">
        <v>142</v>
      </c>
      <c r="E180" s="218" t="s">
        <v>1</v>
      </c>
      <c r="F180" s="219" t="s">
        <v>149</v>
      </c>
      <c r="G180" s="217"/>
      <c r="H180" s="220">
        <v>22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142</v>
      </c>
      <c r="AU180" s="226" t="s">
        <v>85</v>
      </c>
      <c r="AV180" s="14" t="s">
        <v>140</v>
      </c>
      <c r="AW180" s="14" t="s">
        <v>31</v>
      </c>
      <c r="AX180" s="14" t="s">
        <v>83</v>
      </c>
      <c r="AY180" s="226" t="s">
        <v>132</v>
      </c>
    </row>
    <row r="181" spans="1:65" s="2" customFormat="1" ht="101.25" customHeight="1">
      <c r="A181" s="34"/>
      <c r="B181" s="35"/>
      <c r="C181" s="191" t="s">
        <v>240</v>
      </c>
      <c r="D181" s="191" t="s">
        <v>135</v>
      </c>
      <c r="E181" s="192" t="s">
        <v>488</v>
      </c>
      <c r="F181" s="193" t="s">
        <v>489</v>
      </c>
      <c r="G181" s="194" t="s">
        <v>203</v>
      </c>
      <c r="H181" s="195">
        <v>1010</v>
      </c>
      <c r="I181" s="196"/>
      <c r="J181" s="197">
        <f>ROUND(I181*H181,2)</f>
        <v>0</v>
      </c>
      <c r="K181" s="193" t="s">
        <v>139</v>
      </c>
      <c r="L181" s="39"/>
      <c r="M181" s="198" t="s">
        <v>1</v>
      </c>
      <c r="N181" s="199" t="s">
        <v>40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140</v>
      </c>
      <c r="AT181" s="202" t="s">
        <v>135</v>
      </c>
      <c r="AU181" s="202" t="s">
        <v>85</v>
      </c>
      <c r="AY181" s="17" t="s">
        <v>132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83</v>
      </c>
      <c r="BK181" s="203">
        <f>ROUND(I181*H181,2)</f>
        <v>0</v>
      </c>
      <c r="BL181" s="17" t="s">
        <v>140</v>
      </c>
      <c r="BM181" s="202" t="s">
        <v>640</v>
      </c>
    </row>
    <row r="182" spans="1:65" s="13" customFormat="1">
      <c r="B182" s="204"/>
      <c r="C182" s="205"/>
      <c r="D182" s="206" t="s">
        <v>142</v>
      </c>
      <c r="E182" s="207" t="s">
        <v>1</v>
      </c>
      <c r="F182" s="208" t="s">
        <v>641</v>
      </c>
      <c r="G182" s="205"/>
      <c r="H182" s="209">
        <v>1010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142</v>
      </c>
      <c r="AU182" s="215" t="s">
        <v>85</v>
      </c>
      <c r="AV182" s="13" t="s">
        <v>85</v>
      </c>
      <c r="AW182" s="13" t="s">
        <v>31</v>
      </c>
      <c r="AX182" s="13" t="s">
        <v>75</v>
      </c>
      <c r="AY182" s="215" t="s">
        <v>132</v>
      </c>
    </row>
    <row r="183" spans="1:65" s="14" customFormat="1">
      <c r="B183" s="216"/>
      <c r="C183" s="217"/>
      <c r="D183" s="206" t="s">
        <v>142</v>
      </c>
      <c r="E183" s="218" t="s">
        <v>1</v>
      </c>
      <c r="F183" s="219" t="s">
        <v>149</v>
      </c>
      <c r="G183" s="217"/>
      <c r="H183" s="220">
        <v>1010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142</v>
      </c>
      <c r="AU183" s="226" t="s">
        <v>85</v>
      </c>
      <c r="AV183" s="14" t="s">
        <v>140</v>
      </c>
      <c r="AW183" s="14" t="s">
        <v>31</v>
      </c>
      <c r="AX183" s="14" t="s">
        <v>83</v>
      </c>
      <c r="AY183" s="226" t="s">
        <v>132</v>
      </c>
    </row>
    <row r="184" spans="1:65" s="2" customFormat="1" ht="48">
      <c r="A184" s="34"/>
      <c r="B184" s="35"/>
      <c r="C184" s="191" t="s">
        <v>245</v>
      </c>
      <c r="D184" s="191" t="s">
        <v>135</v>
      </c>
      <c r="E184" s="192" t="s">
        <v>511</v>
      </c>
      <c r="F184" s="193" t="s">
        <v>512</v>
      </c>
      <c r="G184" s="194" t="s">
        <v>174</v>
      </c>
      <c r="H184" s="195">
        <v>8</v>
      </c>
      <c r="I184" s="196"/>
      <c r="J184" s="197">
        <f>ROUND(I184*H184,2)</f>
        <v>0</v>
      </c>
      <c r="K184" s="193" t="s">
        <v>139</v>
      </c>
      <c r="L184" s="39"/>
      <c r="M184" s="198" t="s">
        <v>1</v>
      </c>
      <c r="N184" s="199" t="s">
        <v>40</v>
      </c>
      <c r="O184" s="71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140</v>
      </c>
      <c r="AT184" s="202" t="s">
        <v>135</v>
      </c>
      <c r="AU184" s="202" t="s">
        <v>85</v>
      </c>
      <c r="AY184" s="17" t="s">
        <v>132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83</v>
      </c>
      <c r="BK184" s="203">
        <f>ROUND(I184*H184,2)</f>
        <v>0</v>
      </c>
      <c r="BL184" s="17" t="s">
        <v>140</v>
      </c>
      <c r="BM184" s="202" t="s">
        <v>642</v>
      </c>
    </row>
    <row r="185" spans="1:65" s="13" customFormat="1">
      <c r="B185" s="204"/>
      <c r="C185" s="205"/>
      <c r="D185" s="206" t="s">
        <v>142</v>
      </c>
      <c r="E185" s="207" t="s">
        <v>1</v>
      </c>
      <c r="F185" s="208" t="s">
        <v>514</v>
      </c>
      <c r="G185" s="205"/>
      <c r="H185" s="209">
        <v>8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142</v>
      </c>
      <c r="AU185" s="215" t="s">
        <v>85</v>
      </c>
      <c r="AV185" s="13" t="s">
        <v>85</v>
      </c>
      <c r="AW185" s="13" t="s">
        <v>31</v>
      </c>
      <c r="AX185" s="13" t="s">
        <v>75</v>
      </c>
      <c r="AY185" s="215" t="s">
        <v>132</v>
      </c>
    </row>
    <row r="186" spans="1:65" s="14" customFormat="1">
      <c r="B186" s="216"/>
      <c r="C186" s="217"/>
      <c r="D186" s="206" t="s">
        <v>142</v>
      </c>
      <c r="E186" s="218" t="s">
        <v>1</v>
      </c>
      <c r="F186" s="219" t="s">
        <v>149</v>
      </c>
      <c r="G186" s="217"/>
      <c r="H186" s="220">
        <v>8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142</v>
      </c>
      <c r="AU186" s="226" t="s">
        <v>85</v>
      </c>
      <c r="AV186" s="14" t="s">
        <v>140</v>
      </c>
      <c r="AW186" s="14" t="s">
        <v>31</v>
      </c>
      <c r="AX186" s="14" t="s">
        <v>83</v>
      </c>
      <c r="AY186" s="226" t="s">
        <v>132</v>
      </c>
    </row>
    <row r="187" spans="1:65" s="2" customFormat="1" ht="21.75" customHeight="1">
      <c r="A187" s="34"/>
      <c r="B187" s="35"/>
      <c r="C187" s="227" t="s">
        <v>257</v>
      </c>
      <c r="D187" s="227" t="s">
        <v>164</v>
      </c>
      <c r="E187" s="228" t="s">
        <v>515</v>
      </c>
      <c r="F187" s="229" t="s">
        <v>516</v>
      </c>
      <c r="G187" s="230" t="s">
        <v>174</v>
      </c>
      <c r="H187" s="231">
        <v>8</v>
      </c>
      <c r="I187" s="232"/>
      <c r="J187" s="233">
        <f>ROUND(I187*H187,2)</f>
        <v>0</v>
      </c>
      <c r="K187" s="229" t="s">
        <v>139</v>
      </c>
      <c r="L187" s="234"/>
      <c r="M187" s="235" t="s">
        <v>1</v>
      </c>
      <c r="N187" s="236" t="s">
        <v>40</v>
      </c>
      <c r="O187" s="71"/>
      <c r="P187" s="200">
        <f>O187*H187</f>
        <v>0</v>
      </c>
      <c r="Q187" s="200">
        <v>0.29799999999999999</v>
      </c>
      <c r="R187" s="200">
        <f>Q187*H187</f>
        <v>2.3839999999999999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168</v>
      </c>
      <c r="AT187" s="202" t="s">
        <v>164</v>
      </c>
      <c r="AU187" s="202" t="s">
        <v>85</v>
      </c>
      <c r="AY187" s="17" t="s">
        <v>132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83</v>
      </c>
      <c r="BK187" s="203">
        <f>ROUND(I187*H187,2)</f>
        <v>0</v>
      </c>
      <c r="BL187" s="17" t="s">
        <v>140</v>
      </c>
      <c r="BM187" s="202" t="s">
        <v>643</v>
      </c>
    </row>
    <row r="188" spans="1:65" s="13" customFormat="1">
      <c r="B188" s="204"/>
      <c r="C188" s="205"/>
      <c r="D188" s="206" t="s">
        <v>142</v>
      </c>
      <c r="E188" s="207" t="s">
        <v>1</v>
      </c>
      <c r="F188" s="208" t="s">
        <v>644</v>
      </c>
      <c r="G188" s="205"/>
      <c r="H188" s="209">
        <v>8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142</v>
      </c>
      <c r="AU188" s="215" t="s">
        <v>85</v>
      </c>
      <c r="AV188" s="13" t="s">
        <v>85</v>
      </c>
      <c r="AW188" s="13" t="s">
        <v>31</v>
      </c>
      <c r="AX188" s="13" t="s">
        <v>75</v>
      </c>
      <c r="AY188" s="215" t="s">
        <v>132</v>
      </c>
    </row>
    <row r="189" spans="1:65" s="14" customFormat="1">
      <c r="B189" s="216"/>
      <c r="C189" s="217"/>
      <c r="D189" s="206" t="s">
        <v>142</v>
      </c>
      <c r="E189" s="218" t="s">
        <v>1</v>
      </c>
      <c r="F189" s="219" t="s">
        <v>149</v>
      </c>
      <c r="G189" s="217"/>
      <c r="H189" s="220">
        <v>8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142</v>
      </c>
      <c r="AU189" s="226" t="s">
        <v>85</v>
      </c>
      <c r="AV189" s="14" t="s">
        <v>140</v>
      </c>
      <c r="AW189" s="14" t="s">
        <v>31</v>
      </c>
      <c r="AX189" s="14" t="s">
        <v>83</v>
      </c>
      <c r="AY189" s="226" t="s">
        <v>132</v>
      </c>
    </row>
    <row r="190" spans="1:65" s="2" customFormat="1" ht="72">
      <c r="A190" s="34"/>
      <c r="B190" s="35"/>
      <c r="C190" s="191" t="s">
        <v>7</v>
      </c>
      <c r="D190" s="191" t="s">
        <v>135</v>
      </c>
      <c r="E190" s="192" t="s">
        <v>519</v>
      </c>
      <c r="F190" s="193" t="s">
        <v>520</v>
      </c>
      <c r="G190" s="194" t="s">
        <v>138</v>
      </c>
      <c r="H190" s="195">
        <v>120</v>
      </c>
      <c r="I190" s="196"/>
      <c r="J190" s="197">
        <f>ROUND(I190*H190,2)</f>
        <v>0</v>
      </c>
      <c r="K190" s="193" t="s">
        <v>139</v>
      </c>
      <c r="L190" s="39"/>
      <c r="M190" s="198" t="s">
        <v>1</v>
      </c>
      <c r="N190" s="199" t="s">
        <v>40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140</v>
      </c>
      <c r="AT190" s="202" t="s">
        <v>135</v>
      </c>
      <c r="AU190" s="202" t="s">
        <v>85</v>
      </c>
      <c r="AY190" s="17" t="s">
        <v>132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83</v>
      </c>
      <c r="BK190" s="203">
        <f>ROUND(I190*H190,2)</f>
        <v>0</v>
      </c>
      <c r="BL190" s="17" t="s">
        <v>140</v>
      </c>
      <c r="BM190" s="202" t="s">
        <v>645</v>
      </c>
    </row>
    <row r="191" spans="1:65" s="13" customFormat="1">
      <c r="B191" s="204"/>
      <c r="C191" s="205"/>
      <c r="D191" s="206" t="s">
        <v>142</v>
      </c>
      <c r="E191" s="207" t="s">
        <v>1</v>
      </c>
      <c r="F191" s="208" t="s">
        <v>527</v>
      </c>
      <c r="G191" s="205"/>
      <c r="H191" s="209">
        <v>120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142</v>
      </c>
      <c r="AU191" s="215" t="s">
        <v>85</v>
      </c>
      <c r="AV191" s="13" t="s">
        <v>85</v>
      </c>
      <c r="AW191" s="13" t="s">
        <v>31</v>
      </c>
      <c r="AX191" s="13" t="s">
        <v>75</v>
      </c>
      <c r="AY191" s="215" t="s">
        <v>132</v>
      </c>
    </row>
    <row r="192" spans="1:65" s="14" customFormat="1">
      <c r="B192" s="216"/>
      <c r="C192" s="217"/>
      <c r="D192" s="206" t="s">
        <v>142</v>
      </c>
      <c r="E192" s="218" t="s">
        <v>1</v>
      </c>
      <c r="F192" s="219" t="s">
        <v>149</v>
      </c>
      <c r="G192" s="217"/>
      <c r="H192" s="220">
        <v>120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142</v>
      </c>
      <c r="AU192" s="226" t="s">
        <v>85</v>
      </c>
      <c r="AV192" s="14" t="s">
        <v>140</v>
      </c>
      <c r="AW192" s="14" t="s">
        <v>31</v>
      </c>
      <c r="AX192" s="14" t="s">
        <v>83</v>
      </c>
      <c r="AY192" s="226" t="s">
        <v>132</v>
      </c>
    </row>
    <row r="193" spans="1:65" s="2" customFormat="1" ht="24">
      <c r="A193" s="34"/>
      <c r="B193" s="35"/>
      <c r="C193" s="227" t="s">
        <v>266</v>
      </c>
      <c r="D193" s="227" t="s">
        <v>164</v>
      </c>
      <c r="E193" s="228" t="s">
        <v>565</v>
      </c>
      <c r="F193" s="229" t="s">
        <v>566</v>
      </c>
      <c r="G193" s="230" t="s">
        <v>167</v>
      </c>
      <c r="H193" s="231">
        <v>27.6</v>
      </c>
      <c r="I193" s="232"/>
      <c r="J193" s="233">
        <f>ROUND(I193*H193,2)</f>
        <v>0</v>
      </c>
      <c r="K193" s="229" t="s">
        <v>139</v>
      </c>
      <c r="L193" s="234"/>
      <c r="M193" s="235" t="s">
        <v>1</v>
      </c>
      <c r="N193" s="236" t="s">
        <v>40</v>
      </c>
      <c r="O193" s="71"/>
      <c r="P193" s="200">
        <f>O193*H193</f>
        <v>0</v>
      </c>
      <c r="Q193" s="200">
        <v>1</v>
      </c>
      <c r="R193" s="200">
        <f>Q193*H193</f>
        <v>27.6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168</v>
      </c>
      <c r="AT193" s="202" t="s">
        <v>164</v>
      </c>
      <c r="AU193" s="202" t="s">
        <v>85</v>
      </c>
      <c r="AY193" s="17" t="s">
        <v>132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83</v>
      </c>
      <c r="BK193" s="203">
        <f>ROUND(I193*H193,2)</f>
        <v>0</v>
      </c>
      <c r="BL193" s="17" t="s">
        <v>140</v>
      </c>
      <c r="BM193" s="202" t="s">
        <v>646</v>
      </c>
    </row>
    <row r="194" spans="1:65" s="13" customFormat="1">
      <c r="B194" s="204"/>
      <c r="C194" s="205"/>
      <c r="D194" s="206" t="s">
        <v>142</v>
      </c>
      <c r="E194" s="207" t="s">
        <v>1</v>
      </c>
      <c r="F194" s="208" t="s">
        <v>647</v>
      </c>
      <c r="G194" s="205"/>
      <c r="H194" s="209">
        <v>27.6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142</v>
      </c>
      <c r="AU194" s="215" t="s">
        <v>85</v>
      </c>
      <c r="AV194" s="13" t="s">
        <v>85</v>
      </c>
      <c r="AW194" s="13" t="s">
        <v>31</v>
      </c>
      <c r="AX194" s="13" t="s">
        <v>75</v>
      </c>
      <c r="AY194" s="215" t="s">
        <v>132</v>
      </c>
    </row>
    <row r="195" spans="1:65" s="14" customFormat="1">
      <c r="B195" s="216"/>
      <c r="C195" s="217"/>
      <c r="D195" s="206" t="s">
        <v>142</v>
      </c>
      <c r="E195" s="218" t="s">
        <v>1</v>
      </c>
      <c r="F195" s="219" t="s">
        <v>149</v>
      </c>
      <c r="G195" s="217"/>
      <c r="H195" s="220">
        <v>27.6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142</v>
      </c>
      <c r="AU195" s="226" t="s">
        <v>85</v>
      </c>
      <c r="AV195" s="14" t="s">
        <v>140</v>
      </c>
      <c r="AW195" s="14" t="s">
        <v>31</v>
      </c>
      <c r="AX195" s="14" t="s">
        <v>83</v>
      </c>
      <c r="AY195" s="226" t="s">
        <v>132</v>
      </c>
    </row>
    <row r="196" spans="1:65" s="2" customFormat="1" ht="55.5" customHeight="1">
      <c r="A196" s="34"/>
      <c r="B196" s="35"/>
      <c r="C196" s="191" t="s">
        <v>273</v>
      </c>
      <c r="D196" s="191" t="s">
        <v>135</v>
      </c>
      <c r="E196" s="192" t="s">
        <v>529</v>
      </c>
      <c r="F196" s="193" t="s">
        <v>530</v>
      </c>
      <c r="G196" s="194" t="s">
        <v>203</v>
      </c>
      <c r="H196" s="195">
        <v>120</v>
      </c>
      <c r="I196" s="196"/>
      <c r="J196" s="197">
        <f>ROUND(I196*H196,2)</f>
        <v>0</v>
      </c>
      <c r="K196" s="193" t="s">
        <v>139</v>
      </c>
      <c r="L196" s="39"/>
      <c r="M196" s="198" t="s">
        <v>1</v>
      </c>
      <c r="N196" s="199" t="s">
        <v>40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140</v>
      </c>
      <c r="AT196" s="202" t="s">
        <v>135</v>
      </c>
      <c r="AU196" s="202" t="s">
        <v>85</v>
      </c>
      <c r="AY196" s="17" t="s">
        <v>132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83</v>
      </c>
      <c r="BK196" s="203">
        <f>ROUND(I196*H196,2)</f>
        <v>0</v>
      </c>
      <c r="BL196" s="17" t="s">
        <v>140</v>
      </c>
      <c r="BM196" s="202" t="s">
        <v>648</v>
      </c>
    </row>
    <row r="197" spans="1:65" s="13" customFormat="1">
      <c r="B197" s="204"/>
      <c r="C197" s="205"/>
      <c r="D197" s="206" t="s">
        <v>142</v>
      </c>
      <c r="E197" s="207" t="s">
        <v>1</v>
      </c>
      <c r="F197" s="208" t="s">
        <v>527</v>
      </c>
      <c r="G197" s="205"/>
      <c r="H197" s="209">
        <v>120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142</v>
      </c>
      <c r="AU197" s="215" t="s">
        <v>85</v>
      </c>
      <c r="AV197" s="13" t="s">
        <v>85</v>
      </c>
      <c r="AW197" s="13" t="s">
        <v>31</v>
      </c>
      <c r="AX197" s="13" t="s">
        <v>75</v>
      </c>
      <c r="AY197" s="215" t="s">
        <v>132</v>
      </c>
    </row>
    <row r="198" spans="1:65" s="14" customFormat="1">
      <c r="B198" s="216"/>
      <c r="C198" s="217"/>
      <c r="D198" s="206" t="s">
        <v>142</v>
      </c>
      <c r="E198" s="218" t="s">
        <v>1</v>
      </c>
      <c r="F198" s="219" t="s">
        <v>149</v>
      </c>
      <c r="G198" s="217"/>
      <c r="H198" s="220">
        <v>120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142</v>
      </c>
      <c r="AU198" s="226" t="s">
        <v>85</v>
      </c>
      <c r="AV198" s="14" t="s">
        <v>140</v>
      </c>
      <c r="AW198" s="14" t="s">
        <v>31</v>
      </c>
      <c r="AX198" s="14" t="s">
        <v>83</v>
      </c>
      <c r="AY198" s="226" t="s">
        <v>132</v>
      </c>
    </row>
    <row r="199" spans="1:65" s="2" customFormat="1" ht="66.75" customHeight="1">
      <c r="A199" s="34"/>
      <c r="B199" s="35"/>
      <c r="C199" s="191" t="s">
        <v>277</v>
      </c>
      <c r="D199" s="191" t="s">
        <v>135</v>
      </c>
      <c r="E199" s="192" t="s">
        <v>533</v>
      </c>
      <c r="F199" s="193" t="s">
        <v>534</v>
      </c>
      <c r="G199" s="194" t="s">
        <v>152</v>
      </c>
      <c r="H199" s="195">
        <v>300</v>
      </c>
      <c r="I199" s="196"/>
      <c r="J199" s="197">
        <f>ROUND(I199*H199,2)</f>
        <v>0</v>
      </c>
      <c r="K199" s="193" t="s">
        <v>139</v>
      </c>
      <c r="L199" s="39"/>
      <c r="M199" s="198" t="s">
        <v>1</v>
      </c>
      <c r="N199" s="199" t="s">
        <v>40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140</v>
      </c>
      <c r="AT199" s="202" t="s">
        <v>135</v>
      </c>
      <c r="AU199" s="202" t="s">
        <v>85</v>
      </c>
      <c r="AY199" s="17" t="s">
        <v>132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83</v>
      </c>
      <c r="BK199" s="203">
        <f>ROUND(I199*H199,2)</f>
        <v>0</v>
      </c>
      <c r="BL199" s="17" t="s">
        <v>140</v>
      </c>
      <c r="BM199" s="202" t="s">
        <v>649</v>
      </c>
    </row>
    <row r="200" spans="1:65" s="13" customFormat="1">
      <c r="B200" s="204"/>
      <c r="C200" s="205"/>
      <c r="D200" s="206" t="s">
        <v>142</v>
      </c>
      <c r="E200" s="207" t="s">
        <v>1</v>
      </c>
      <c r="F200" s="208" t="s">
        <v>650</v>
      </c>
      <c r="G200" s="205"/>
      <c r="H200" s="209">
        <v>300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142</v>
      </c>
      <c r="AU200" s="215" t="s">
        <v>85</v>
      </c>
      <c r="AV200" s="13" t="s">
        <v>85</v>
      </c>
      <c r="AW200" s="13" t="s">
        <v>31</v>
      </c>
      <c r="AX200" s="13" t="s">
        <v>75</v>
      </c>
      <c r="AY200" s="215" t="s">
        <v>132</v>
      </c>
    </row>
    <row r="201" spans="1:65" s="14" customFormat="1">
      <c r="B201" s="216"/>
      <c r="C201" s="217"/>
      <c r="D201" s="206" t="s">
        <v>142</v>
      </c>
      <c r="E201" s="218" t="s">
        <v>1</v>
      </c>
      <c r="F201" s="219" t="s">
        <v>149</v>
      </c>
      <c r="G201" s="217"/>
      <c r="H201" s="220">
        <v>300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142</v>
      </c>
      <c r="AU201" s="226" t="s">
        <v>85</v>
      </c>
      <c r="AV201" s="14" t="s">
        <v>140</v>
      </c>
      <c r="AW201" s="14" t="s">
        <v>31</v>
      </c>
      <c r="AX201" s="14" t="s">
        <v>83</v>
      </c>
      <c r="AY201" s="226" t="s">
        <v>132</v>
      </c>
    </row>
    <row r="202" spans="1:65" s="2" customFormat="1" ht="55.5" customHeight="1">
      <c r="A202" s="34"/>
      <c r="B202" s="35"/>
      <c r="C202" s="191" t="s">
        <v>282</v>
      </c>
      <c r="D202" s="191" t="s">
        <v>135</v>
      </c>
      <c r="E202" s="192" t="s">
        <v>258</v>
      </c>
      <c r="F202" s="193" t="s">
        <v>259</v>
      </c>
      <c r="G202" s="194" t="s">
        <v>138</v>
      </c>
      <c r="H202" s="195">
        <v>500</v>
      </c>
      <c r="I202" s="196"/>
      <c r="J202" s="197">
        <f>ROUND(I202*H202,2)</f>
        <v>0</v>
      </c>
      <c r="K202" s="193" t="s">
        <v>139</v>
      </c>
      <c r="L202" s="39"/>
      <c r="M202" s="198" t="s">
        <v>1</v>
      </c>
      <c r="N202" s="199" t="s">
        <v>40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140</v>
      </c>
      <c r="AT202" s="202" t="s">
        <v>135</v>
      </c>
      <c r="AU202" s="202" t="s">
        <v>85</v>
      </c>
      <c r="AY202" s="17" t="s">
        <v>132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83</v>
      </c>
      <c r="BK202" s="203">
        <f>ROUND(I202*H202,2)</f>
        <v>0</v>
      </c>
      <c r="BL202" s="17" t="s">
        <v>140</v>
      </c>
      <c r="BM202" s="202" t="s">
        <v>651</v>
      </c>
    </row>
    <row r="203" spans="1:65" s="13" customFormat="1">
      <c r="B203" s="204"/>
      <c r="C203" s="205"/>
      <c r="D203" s="206" t="s">
        <v>142</v>
      </c>
      <c r="E203" s="207" t="s">
        <v>1</v>
      </c>
      <c r="F203" s="208" t="s">
        <v>652</v>
      </c>
      <c r="G203" s="205"/>
      <c r="H203" s="209">
        <v>500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142</v>
      </c>
      <c r="AU203" s="215" t="s">
        <v>85</v>
      </c>
      <c r="AV203" s="13" t="s">
        <v>85</v>
      </c>
      <c r="AW203" s="13" t="s">
        <v>31</v>
      </c>
      <c r="AX203" s="13" t="s">
        <v>75</v>
      </c>
      <c r="AY203" s="215" t="s">
        <v>132</v>
      </c>
    </row>
    <row r="204" spans="1:65" s="14" customFormat="1">
      <c r="B204" s="216"/>
      <c r="C204" s="217"/>
      <c r="D204" s="206" t="s">
        <v>142</v>
      </c>
      <c r="E204" s="218" t="s">
        <v>1</v>
      </c>
      <c r="F204" s="219" t="s">
        <v>149</v>
      </c>
      <c r="G204" s="217"/>
      <c r="H204" s="220">
        <v>500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142</v>
      </c>
      <c r="AU204" s="226" t="s">
        <v>85</v>
      </c>
      <c r="AV204" s="14" t="s">
        <v>140</v>
      </c>
      <c r="AW204" s="14" t="s">
        <v>31</v>
      </c>
      <c r="AX204" s="14" t="s">
        <v>83</v>
      </c>
      <c r="AY204" s="226" t="s">
        <v>132</v>
      </c>
    </row>
    <row r="205" spans="1:65" s="2" customFormat="1" ht="21.75" customHeight="1">
      <c r="A205" s="34"/>
      <c r="B205" s="35"/>
      <c r="C205" s="227" t="s">
        <v>286</v>
      </c>
      <c r="D205" s="227" t="s">
        <v>164</v>
      </c>
      <c r="E205" s="228" t="s">
        <v>541</v>
      </c>
      <c r="F205" s="229" t="s">
        <v>542</v>
      </c>
      <c r="G205" s="230" t="s">
        <v>152</v>
      </c>
      <c r="H205" s="231">
        <v>4.5</v>
      </c>
      <c r="I205" s="232"/>
      <c r="J205" s="233">
        <f>ROUND(I205*H205,2)</f>
        <v>0</v>
      </c>
      <c r="K205" s="229" t="s">
        <v>139</v>
      </c>
      <c r="L205" s="234"/>
      <c r="M205" s="235" t="s">
        <v>1</v>
      </c>
      <c r="N205" s="236" t="s">
        <v>40</v>
      </c>
      <c r="O205" s="71"/>
      <c r="P205" s="200">
        <f>O205*H205</f>
        <v>0</v>
      </c>
      <c r="Q205" s="200">
        <v>2.234</v>
      </c>
      <c r="R205" s="200">
        <f>Q205*H205</f>
        <v>10.053000000000001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168</v>
      </c>
      <c r="AT205" s="202" t="s">
        <v>164</v>
      </c>
      <c r="AU205" s="202" t="s">
        <v>85</v>
      </c>
      <c r="AY205" s="17" t="s">
        <v>132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83</v>
      </c>
      <c r="BK205" s="203">
        <f>ROUND(I205*H205,2)</f>
        <v>0</v>
      </c>
      <c r="BL205" s="17" t="s">
        <v>140</v>
      </c>
      <c r="BM205" s="202" t="s">
        <v>653</v>
      </c>
    </row>
    <row r="206" spans="1:65" s="13" customFormat="1">
      <c r="B206" s="204"/>
      <c r="C206" s="205"/>
      <c r="D206" s="206" t="s">
        <v>142</v>
      </c>
      <c r="E206" s="207" t="s">
        <v>1</v>
      </c>
      <c r="F206" s="208" t="s">
        <v>654</v>
      </c>
      <c r="G206" s="205"/>
      <c r="H206" s="209">
        <v>4.5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142</v>
      </c>
      <c r="AU206" s="215" t="s">
        <v>85</v>
      </c>
      <c r="AV206" s="13" t="s">
        <v>85</v>
      </c>
      <c r="AW206" s="13" t="s">
        <v>31</v>
      </c>
      <c r="AX206" s="13" t="s">
        <v>75</v>
      </c>
      <c r="AY206" s="215" t="s">
        <v>132</v>
      </c>
    </row>
    <row r="207" spans="1:65" s="14" customFormat="1">
      <c r="B207" s="216"/>
      <c r="C207" s="217"/>
      <c r="D207" s="206" t="s">
        <v>142</v>
      </c>
      <c r="E207" s="218" t="s">
        <v>1</v>
      </c>
      <c r="F207" s="219" t="s">
        <v>149</v>
      </c>
      <c r="G207" s="217"/>
      <c r="H207" s="220">
        <v>4.5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142</v>
      </c>
      <c r="AU207" s="226" t="s">
        <v>85</v>
      </c>
      <c r="AV207" s="14" t="s">
        <v>140</v>
      </c>
      <c r="AW207" s="14" t="s">
        <v>31</v>
      </c>
      <c r="AX207" s="14" t="s">
        <v>83</v>
      </c>
      <c r="AY207" s="226" t="s">
        <v>132</v>
      </c>
    </row>
    <row r="208" spans="1:65" s="2" customFormat="1" ht="16.5" customHeight="1">
      <c r="A208" s="34"/>
      <c r="B208" s="35"/>
      <c r="C208" s="227" t="s">
        <v>292</v>
      </c>
      <c r="D208" s="227" t="s">
        <v>164</v>
      </c>
      <c r="E208" s="228" t="s">
        <v>546</v>
      </c>
      <c r="F208" s="229" t="s">
        <v>547</v>
      </c>
      <c r="G208" s="230" t="s">
        <v>174</v>
      </c>
      <c r="H208" s="231">
        <v>120</v>
      </c>
      <c r="I208" s="232"/>
      <c r="J208" s="233">
        <f>ROUND(I208*H208,2)</f>
        <v>0</v>
      </c>
      <c r="K208" s="229" t="s">
        <v>139</v>
      </c>
      <c r="L208" s="234"/>
      <c r="M208" s="235" t="s">
        <v>1</v>
      </c>
      <c r="N208" s="236" t="s">
        <v>40</v>
      </c>
      <c r="O208" s="71"/>
      <c r="P208" s="200">
        <f>O208*H208</f>
        <v>0</v>
      </c>
      <c r="Q208" s="200">
        <v>0.13200000000000001</v>
      </c>
      <c r="R208" s="200">
        <f>Q208*H208</f>
        <v>15.84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168</v>
      </c>
      <c r="AT208" s="202" t="s">
        <v>164</v>
      </c>
      <c r="AU208" s="202" t="s">
        <v>85</v>
      </c>
      <c r="AY208" s="17" t="s">
        <v>132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83</v>
      </c>
      <c r="BK208" s="203">
        <f>ROUND(I208*H208,2)</f>
        <v>0</v>
      </c>
      <c r="BL208" s="17" t="s">
        <v>140</v>
      </c>
      <c r="BM208" s="202" t="s">
        <v>655</v>
      </c>
    </row>
    <row r="209" spans="1:65" s="13" customFormat="1">
      <c r="B209" s="204"/>
      <c r="C209" s="205"/>
      <c r="D209" s="206" t="s">
        <v>142</v>
      </c>
      <c r="E209" s="207" t="s">
        <v>1</v>
      </c>
      <c r="F209" s="208" t="s">
        <v>527</v>
      </c>
      <c r="G209" s="205"/>
      <c r="H209" s="209">
        <v>120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142</v>
      </c>
      <c r="AU209" s="215" t="s">
        <v>85</v>
      </c>
      <c r="AV209" s="13" t="s">
        <v>85</v>
      </c>
      <c r="AW209" s="13" t="s">
        <v>31</v>
      </c>
      <c r="AX209" s="13" t="s">
        <v>75</v>
      </c>
      <c r="AY209" s="215" t="s">
        <v>132</v>
      </c>
    </row>
    <row r="210" spans="1:65" s="14" customFormat="1">
      <c r="B210" s="216"/>
      <c r="C210" s="217"/>
      <c r="D210" s="206" t="s">
        <v>142</v>
      </c>
      <c r="E210" s="218" t="s">
        <v>1</v>
      </c>
      <c r="F210" s="219" t="s">
        <v>149</v>
      </c>
      <c r="G210" s="217"/>
      <c r="H210" s="220">
        <v>120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142</v>
      </c>
      <c r="AU210" s="226" t="s">
        <v>85</v>
      </c>
      <c r="AV210" s="14" t="s">
        <v>140</v>
      </c>
      <c r="AW210" s="14" t="s">
        <v>31</v>
      </c>
      <c r="AX210" s="14" t="s">
        <v>83</v>
      </c>
      <c r="AY210" s="226" t="s">
        <v>132</v>
      </c>
    </row>
    <row r="211" spans="1:65" s="2" customFormat="1" ht="16.5" customHeight="1">
      <c r="A211" s="34"/>
      <c r="B211" s="35"/>
      <c r="C211" s="227" t="s">
        <v>540</v>
      </c>
      <c r="D211" s="227" t="s">
        <v>164</v>
      </c>
      <c r="E211" s="228" t="s">
        <v>551</v>
      </c>
      <c r="F211" s="229" t="s">
        <v>552</v>
      </c>
      <c r="G211" s="230" t="s">
        <v>174</v>
      </c>
      <c r="H211" s="231">
        <v>120</v>
      </c>
      <c r="I211" s="232"/>
      <c r="J211" s="233">
        <f>ROUND(I211*H211,2)</f>
        <v>0</v>
      </c>
      <c r="K211" s="229" t="s">
        <v>139</v>
      </c>
      <c r="L211" s="234"/>
      <c r="M211" s="235" t="s">
        <v>1</v>
      </c>
      <c r="N211" s="236" t="s">
        <v>40</v>
      </c>
      <c r="O211" s="71"/>
      <c r="P211" s="200">
        <f>O211*H211</f>
        <v>0</v>
      </c>
      <c r="Q211" s="200">
        <v>0.14899999999999999</v>
      </c>
      <c r="R211" s="200">
        <f>Q211*H211</f>
        <v>17.88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168</v>
      </c>
      <c r="AT211" s="202" t="s">
        <v>164</v>
      </c>
      <c r="AU211" s="202" t="s">
        <v>85</v>
      </c>
      <c r="AY211" s="17" t="s">
        <v>132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83</v>
      </c>
      <c r="BK211" s="203">
        <f>ROUND(I211*H211,2)</f>
        <v>0</v>
      </c>
      <c r="BL211" s="17" t="s">
        <v>140</v>
      </c>
      <c r="BM211" s="202" t="s">
        <v>656</v>
      </c>
    </row>
    <row r="212" spans="1:65" s="13" customFormat="1">
      <c r="B212" s="204"/>
      <c r="C212" s="205"/>
      <c r="D212" s="206" t="s">
        <v>142</v>
      </c>
      <c r="E212" s="207" t="s">
        <v>1</v>
      </c>
      <c r="F212" s="208" t="s">
        <v>527</v>
      </c>
      <c r="G212" s="205"/>
      <c r="H212" s="209">
        <v>120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142</v>
      </c>
      <c r="AU212" s="215" t="s">
        <v>85</v>
      </c>
      <c r="AV212" s="13" t="s">
        <v>85</v>
      </c>
      <c r="AW212" s="13" t="s">
        <v>31</v>
      </c>
      <c r="AX212" s="13" t="s">
        <v>75</v>
      </c>
      <c r="AY212" s="215" t="s">
        <v>132</v>
      </c>
    </row>
    <row r="213" spans="1:65" s="14" customFormat="1">
      <c r="B213" s="216"/>
      <c r="C213" s="217"/>
      <c r="D213" s="206" t="s">
        <v>142</v>
      </c>
      <c r="E213" s="218" t="s">
        <v>1</v>
      </c>
      <c r="F213" s="219" t="s">
        <v>149</v>
      </c>
      <c r="G213" s="217"/>
      <c r="H213" s="220">
        <v>120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142</v>
      </c>
      <c r="AU213" s="226" t="s">
        <v>85</v>
      </c>
      <c r="AV213" s="14" t="s">
        <v>140</v>
      </c>
      <c r="AW213" s="14" t="s">
        <v>31</v>
      </c>
      <c r="AX213" s="14" t="s">
        <v>83</v>
      </c>
      <c r="AY213" s="226" t="s">
        <v>132</v>
      </c>
    </row>
    <row r="214" spans="1:65" s="2" customFormat="1" ht="16.5" customHeight="1">
      <c r="A214" s="34"/>
      <c r="B214" s="35"/>
      <c r="C214" s="227" t="s">
        <v>298</v>
      </c>
      <c r="D214" s="227" t="s">
        <v>164</v>
      </c>
      <c r="E214" s="228" t="s">
        <v>555</v>
      </c>
      <c r="F214" s="229" t="s">
        <v>556</v>
      </c>
      <c r="G214" s="230" t="s">
        <v>174</v>
      </c>
      <c r="H214" s="231">
        <v>240</v>
      </c>
      <c r="I214" s="232"/>
      <c r="J214" s="233">
        <f>ROUND(I214*H214,2)</f>
        <v>0</v>
      </c>
      <c r="K214" s="229" t="s">
        <v>139</v>
      </c>
      <c r="L214" s="234"/>
      <c r="M214" s="235" t="s">
        <v>1</v>
      </c>
      <c r="N214" s="236" t="s">
        <v>40</v>
      </c>
      <c r="O214" s="71"/>
      <c r="P214" s="200">
        <f>O214*H214</f>
        <v>0</v>
      </c>
      <c r="Q214" s="200">
        <v>4.7E-2</v>
      </c>
      <c r="R214" s="200">
        <f>Q214*H214</f>
        <v>11.28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168</v>
      </c>
      <c r="AT214" s="202" t="s">
        <v>164</v>
      </c>
      <c r="AU214" s="202" t="s">
        <v>85</v>
      </c>
      <c r="AY214" s="17" t="s">
        <v>132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83</v>
      </c>
      <c r="BK214" s="203">
        <f>ROUND(I214*H214,2)</f>
        <v>0</v>
      </c>
      <c r="BL214" s="17" t="s">
        <v>140</v>
      </c>
      <c r="BM214" s="202" t="s">
        <v>657</v>
      </c>
    </row>
    <row r="215" spans="1:65" s="13" customFormat="1">
      <c r="B215" s="204"/>
      <c r="C215" s="205"/>
      <c r="D215" s="206" t="s">
        <v>142</v>
      </c>
      <c r="E215" s="207" t="s">
        <v>1</v>
      </c>
      <c r="F215" s="208" t="s">
        <v>658</v>
      </c>
      <c r="G215" s="205"/>
      <c r="H215" s="209">
        <v>240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142</v>
      </c>
      <c r="AU215" s="215" t="s">
        <v>85</v>
      </c>
      <c r="AV215" s="13" t="s">
        <v>85</v>
      </c>
      <c r="AW215" s="13" t="s">
        <v>31</v>
      </c>
      <c r="AX215" s="13" t="s">
        <v>75</v>
      </c>
      <c r="AY215" s="215" t="s">
        <v>132</v>
      </c>
    </row>
    <row r="216" spans="1:65" s="14" customFormat="1">
      <c r="B216" s="216"/>
      <c r="C216" s="217"/>
      <c r="D216" s="206" t="s">
        <v>142</v>
      </c>
      <c r="E216" s="218" t="s">
        <v>1</v>
      </c>
      <c r="F216" s="219" t="s">
        <v>149</v>
      </c>
      <c r="G216" s="217"/>
      <c r="H216" s="220">
        <v>240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142</v>
      </c>
      <c r="AU216" s="226" t="s">
        <v>85</v>
      </c>
      <c r="AV216" s="14" t="s">
        <v>140</v>
      </c>
      <c r="AW216" s="14" t="s">
        <v>31</v>
      </c>
      <c r="AX216" s="14" t="s">
        <v>83</v>
      </c>
      <c r="AY216" s="226" t="s">
        <v>132</v>
      </c>
    </row>
    <row r="217" spans="1:65" s="2" customFormat="1" ht="16.5" customHeight="1">
      <c r="A217" s="34"/>
      <c r="B217" s="35"/>
      <c r="C217" s="227" t="s">
        <v>188</v>
      </c>
      <c r="D217" s="227" t="s">
        <v>164</v>
      </c>
      <c r="E217" s="228" t="s">
        <v>560</v>
      </c>
      <c r="F217" s="229" t="s">
        <v>561</v>
      </c>
      <c r="G217" s="230" t="s">
        <v>167</v>
      </c>
      <c r="H217" s="231">
        <v>2</v>
      </c>
      <c r="I217" s="232"/>
      <c r="J217" s="233">
        <f>ROUND(I217*H217,2)</f>
        <v>0</v>
      </c>
      <c r="K217" s="229" t="s">
        <v>139</v>
      </c>
      <c r="L217" s="234"/>
      <c r="M217" s="235" t="s">
        <v>1</v>
      </c>
      <c r="N217" s="236" t="s">
        <v>40</v>
      </c>
      <c r="O217" s="71"/>
      <c r="P217" s="200">
        <f>O217*H217</f>
        <v>0</v>
      </c>
      <c r="Q217" s="200">
        <v>1</v>
      </c>
      <c r="R217" s="200">
        <f>Q217*H217</f>
        <v>2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168</v>
      </c>
      <c r="AT217" s="202" t="s">
        <v>164</v>
      </c>
      <c r="AU217" s="202" t="s">
        <v>85</v>
      </c>
      <c r="AY217" s="17" t="s">
        <v>132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83</v>
      </c>
      <c r="BK217" s="203">
        <f>ROUND(I217*H217,2)</f>
        <v>0</v>
      </c>
      <c r="BL217" s="17" t="s">
        <v>140</v>
      </c>
      <c r="BM217" s="202" t="s">
        <v>659</v>
      </c>
    </row>
    <row r="218" spans="1:65" s="13" customFormat="1">
      <c r="B218" s="204"/>
      <c r="C218" s="205"/>
      <c r="D218" s="206" t="s">
        <v>142</v>
      </c>
      <c r="E218" s="207" t="s">
        <v>1</v>
      </c>
      <c r="F218" s="208" t="s">
        <v>563</v>
      </c>
      <c r="G218" s="205"/>
      <c r="H218" s="209">
        <v>2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142</v>
      </c>
      <c r="AU218" s="215" t="s">
        <v>85</v>
      </c>
      <c r="AV218" s="13" t="s">
        <v>85</v>
      </c>
      <c r="AW218" s="13" t="s">
        <v>31</v>
      </c>
      <c r="AX218" s="13" t="s">
        <v>75</v>
      </c>
      <c r="AY218" s="215" t="s">
        <v>132</v>
      </c>
    </row>
    <row r="219" spans="1:65" s="14" customFormat="1">
      <c r="B219" s="216"/>
      <c r="C219" s="217"/>
      <c r="D219" s="206" t="s">
        <v>142</v>
      </c>
      <c r="E219" s="218" t="s">
        <v>1</v>
      </c>
      <c r="F219" s="219" t="s">
        <v>149</v>
      </c>
      <c r="G219" s="217"/>
      <c r="H219" s="220">
        <v>2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142</v>
      </c>
      <c r="AU219" s="226" t="s">
        <v>85</v>
      </c>
      <c r="AV219" s="14" t="s">
        <v>140</v>
      </c>
      <c r="AW219" s="14" t="s">
        <v>31</v>
      </c>
      <c r="AX219" s="14" t="s">
        <v>83</v>
      </c>
      <c r="AY219" s="226" t="s">
        <v>132</v>
      </c>
    </row>
    <row r="220" spans="1:65" s="2" customFormat="1" ht="36">
      <c r="A220" s="34"/>
      <c r="B220" s="35"/>
      <c r="C220" s="191" t="s">
        <v>239</v>
      </c>
      <c r="D220" s="191" t="s">
        <v>135</v>
      </c>
      <c r="E220" s="192" t="s">
        <v>383</v>
      </c>
      <c r="F220" s="193" t="s">
        <v>384</v>
      </c>
      <c r="G220" s="194" t="s">
        <v>167</v>
      </c>
      <c r="H220" s="195">
        <v>50.5</v>
      </c>
      <c r="I220" s="196"/>
      <c r="J220" s="197">
        <f>ROUND(I220*H220,2)</f>
        <v>0</v>
      </c>
      <c r="K220" s="193" t="s">
        <v>139</v>
      </c>
      <c r="L220" s="39"/>
      <c r="M220" s="198" t="s">
        <v>1</v>
      </c>
      <c r="N220" s="199" t="s">
        <v>40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140</v>
      </c>
      <c r="AT220" s="202" t="s">
        <v>135</v>
      </c>
      <c r="AU220" s="202" t="s">
        <v>85</v>
      </c>
      <c r="AY220" s="17" t="s">
        <v>132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83</v>
      </c>
      <c r="BK220" s="203">
        <f>ROUND(I220*H220,2)</f>
        <v>0</v>
      </c>
      <c r="BL220" s="17" t="s">
        <v>140</v>
      </c>
      <c r="BM220" s="202" t="s">
        <v>660</v>
      </c>
    </row>
    <row r="221" spans="1:65" s="13" customFormat="1">
      <c r="B221" s="204"/>
      <c r="C221" s="205"/>
      <c r="D221" s="206" t="s">
        <v>142</v>
      </c>
      <c r="E221" s="207" t="s">
        <v>1</v>
      </c>
      <c r="F221" s="208" t="s">
        <v>661</v>
      </c>
      <c r="G221" s="205"/>
      <c r="H221" s="209">
        <v>50.5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142</v>
      </c>
      <c r="AU221" s="215" t="s">
        <v>85</v>
      </c>
      <c r="AV221" s="13" t="s">
        <v>85</v>
      </c>
      <c r="AW221" s="13" t="s">
        <v>31</v>
      </c>
      <c r="AX221" s="13" t="s">
        <v>75</v>
      </c>
      <c r="AY221" s="215" t="s">
        <v>132</v>
      </c>
    </row>
    <row r="222" spans="1:65" s="14" customFormat="1">
      <c r="B222" s="216"/>
      <c r="C222" s="217"/>
      <c r="D222" s="206" t="s">
        <v>142</v>
      </c>
      <c r="E222" s="218" t="s">
        <v>1</v>
      </c>
      <c r="F222" s="219" t="s">
        <v>149</v>
      </c>
      <c r="G222" s="217"/>
      <c r="H222" s="220">
        <v>50.5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142</v>
      </c>
      <c r="AU222" s="226" t="s">
        <v>85</v>
      </c>
      <c r="AV222" s="14" t="s">
        <v>140</v>
      </c>
      <c r="AW222" s="14" t="s">
        <v>31</v>
      </c>
      <c r="AX222" s="14" t="s">
        <v>83</v>
      </c>
      <c r="AY222" s="226" t="s">
        <v>132</v>
      </c>
    </row>
    <row r="223" spans="1:65" s="2" customFormat="1" ht="78" customHeight="1">
      <c r="A223" s="34"/>
      <c r="B223" s="35"/>
      <c r="C223" s="191" t="s">
        <v>399</v>
      </c>
      <c r="D223" s="191" t="s">
        <v>135</v>
      </c>
      <c r="E223" s="192" t="s">
        <v>262</v>
      </c>
      <c r="F223" s="193" t="s">
        <v>263</v>
      </c>
      <c r="G223" s="194" t="s">
        <v>167</v>
      </c>
      <c r="H223" s="195">
        <v>129.785</v>
      </c>
      <c r="I223" s="196"/>
      <c r="J223" s="197">
        <f>ROUND(I223*H223,2)</f>
        <v>0</v>
      </c>
      <c r="K223" s="193" t="s">
        <v>139</v>
      </c>
      <c r="L223" s="39"/>
      <c r="M223" s="198" t="s">
        <v>1</v>
      </c>
      <c r="N223" s="199" t="s">
        <v>40</v>
      </c>
      <c r="O223" s="71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2" t="s">
        <v>140</v>
      </c>
      <c r="AT223" s="202" t="s">
        <v>135</v>
      </c>
      <c r="AU223" s="202" t="s">
        <v>85</v>
      </c>
      <c r="AY223" s="17" t="s">
        <v>132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7" t="s">
        <v>83</v>
      </c>
      <c r="BK223" s="203">
        <f>ROUND(I223*H223,2)</f>
        <v>0</v>
      </c>
      <c r="BL223" s="17" t="s">
        <v>140</v>
      </c>
      <c r="BM223" s="202" t="s">
        <v>662</v>
      </c>
    </row>
    <row r="224" spans="1:65" s="13" customFormat="1">
      <c r="B224" s="204"/>
      <c r="C224" s="205"/>
      <c r="D224" s="206" t="s">
        <v>142</v>
      </c>
      <c r="E224" s="207" t="s">
        <v>1</v>
      </c>
      <c r="F224" s="208" t="s">
        <v>663</v>
      </c>
      <c r="G224" s="205"/>
      <c r="H224" s="209">
        <v>129.785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142</v>
      </c>
      <c r="AU224" s="215" t="s">
        <v>85</v>
      </c>
      <c r="AV224" s="13" t="s">
        <v>85</v>
      </c>
      <c r="AW224" s="13" t="s">
        <v>31</v>
      </c>
      <c r="AX224" s="13" t="s">
        <v>83</v>
      </c>
      <c r="AY224" s="215" t="s">
        <v>132</v>
      </c>
    </row>
    <row r="225" spans="1:65" s="2" customFormat="1" ht="66.75" customHeight="1">
      <c r="A225" s="34"/>
      <c r="B225" s="35"/>
      <c r="C225" s="191" t="s">
        <v>518</v>
      </c>
      <c r="D225" s="191" t="s">
        <v>135</v>
      </c>
      <c r="E225" s="192" t="s">
        <v>267</v>
      </c>
      <c r="F225" s="193" t="s">
        <v>268</v>
      </c>
      <c r="G225" s="194" t="s">
        <v>167</v>
      </c>
      <c r="H225" s="195">
        <v>255.02500000000001</v>
      </c>
      <c r="I225" s="196"/>
      <c r="J225" s="197">
        <f>ROUND(I225*H225,2)</f>
        <v>0</v>
      </c>
      <c r="K225" s="193" t="s">
        <v>139</v>
      </c>
      <c r="L225" s="39"/>
      <c r="M225" s="198" t="s">
        <v>1</v>
      </c>
      <c r="N225" s="199" t="s">
        <v>40</v>
      </c>
      <c r="O225" s="7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2" t="s">
        <v>140</v>
      </c>
      <c r="AT225" s="202" t="s">
        <v>135</v>
      </c>
      <c r="AU225" s="202" t="s">
        <v>85</v>
      </c>
      <c r="AY225" s="17" t="s">
        <v>132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83</v>
      </c>
      <c r="BK225" s="203">
        <f>ROUND(I225*H225,2)</f>
        <v>0</v>
      </c>
      <c r="BL225" s="17" t="s">
        <v>140</v>
      </c>
      <c r="BM225" s="202" t="s">
        <v>664</v>
      </c>
    </row>
    <row r="226" spans="1:65" s="13" customFormat="1">
      <c r="B226" s="204"/>
      <c r="C226" s="205"/>
      <c r="D226" s="206" t="s">
        <v>142</v>
      </c>
      <c r="E226" s="207" t="s">
        <v>1</v>
      </c>
      <c r="F226" s="208" t="s">
        <v>665</v>
      </c>
      <c r="G226" s="205"/>
      <c r="H226" s="209">
        <v>255.02500000000001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142</v>
      </c>
      <c r="AU226" s="215" t="s">
        <v>85</v>
      </c>
      <c r="AV226" s="13" t="s">
        <v>85</v>
      </c>
      <c r="AW226" s="13" t="s">
        <v>31</v>
      </c>
      <c r="AX226" s="13" t="s">
        <v>75</v>
      </c>
      <c r="AY226" s="215" t="s">
        <v>132</v>
      </c>
    </row>
    <row r="227" spans="1:65" s="14" customFormat="1">
      <c r="B227" s="216"/>
      <c r="C227" s="217"/>
      <c r="D227" s="206" t="s">
        <v>142</v>
      </c>
      <c r="E227" s="218" t="s">
        <v>1</v>
      </c>
      <c r="F227" s="219" t="s">
        <v>149</v>
      </c>
      <c r="G227" s="217"/>
      <c r="H227" s="220">
        <v>255.02500000000001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142</v>
      </c>
      <c r="AU227" s="226" t="s">
        <v>85</v>
      </c>
      <c r="AV227" s="14" t="s">
        <v>140</v>
      </c>
      <c r="AW227" s="14" t="s">
        <v>31</v>
      </c>
      <c r="AX227" s="14" t="s">
        <v>83</v>
      </c>
      <c r="AY227" s="226" t="s">
        <v>132</v>
      </c>
    </row>
    <row r="228" spans="1:65" s="12" customFormat="1" ht="25.9" customHeight="1">
      <c r="B228" s="175"/>
      <c r="C228" s="176"/>
      <c r="D228" s="177" t="s">
        <v>74</v>
      </c>
      <c r="E228" s="178" t="s">
        <v>271</v>
      </c>
      <c r="F228" s="178" t="s">
        <v>272</v>
      </c>
      <c r="G228" s="176"/>
      <c r="H228" s="176"/>
      <c r="I228" s="179"/>
      <c r="J228" s="180">
        <f>BK228</f>
        <v>0</v>
      </c>
      <c r="K228" s="176"/>
      <c r="L228" s="181"/>
      <c r="M228" s="182"/>
      <c r="N228" s="183"/>
      <c r="O228" s="183"/>
      <c r="P228" s="184">
        <f>SUM(P229:P244)</f>
        <v>0</v>
      </c>
      <c r="Q228" s="183"/>
      <c r="R228" s="184">
        <f>SUM(R229:R244)</f>
        <v>0</v>
      </c>
      <c r="S228" s="183"/>
      <c r="T228" s="185">
        <f>SUM(T229:T244)</f>
        <v>0</v>
      </c>
      <c r="AR228" s="186" t="s">
        <v>140</v>
      </c>
      <c r="AT228" s="187" t="s">
        <v>74</v>
      </c>
      <c r="AU228" s="187" t="s">
        <v>75</v>
      </c>
      <c r="AY228" s="186" t="s">
        <v>132</v>
      </c>
      <c r="BK228" s="188">
        <f>SUM(BK229:BK244)</f>
        <v>0</v>
      </c>
    </row>
    <row r="229" spans="1:65" s="2" customFormat="1" ht="78" customHeight="1">
      <c r="A229" s="34"/>
      <c r="B229" s="35"/>
      <c r="C229" s="191" t="s">
        <v>523</v>
      </c>
      <c r="D229" s="191" t="s">
        <v>135</v>
      </c>
      <c r="E229" s="192" t="s">
        <v>274</v>
      </c>
      <c r="F229" s="193" t="s">
        <v>275</v>
      </c>
      <c r="G229" s="194" t="s">
        <v>174</v>
      </c>
      <c r="H229" s="195">
        <v>1</v>
      </c>
      <c r="I229" s="196"/>
      <c r="J229" s="197">
        <f>ROUND(I229*H229,2)</f>
        <v>0</v>
      </c>
      <c r="K229" s="193" t="s">
        <v>139</v>
      </c>
      <c r="L229" s="39"/>
      <c r="M229" s="198" t="s">
        <v>1</v>
      </c>
      <c r="N229" s="199" t="s">
        <v>40</v>
      </c>
      <c r="O229" s="71"/>
      <c r="P229" s="200">
        <f>O229*H229</f>
        <v>0</v>
      </c>
      <c r="Q229" s="200">
        <v>0</v>
      </c>
      <c r="R229" s="200">
        <f>Q229*H229</f>
        <v>0</v>
      </c>
      <c r="S229" s="200">
        <v>0</v>
      </c>
      <c r="T229" s="201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2" t="s">
        <v>140</v>
      </c>
      <c r="AT229" s="202" t="s">
        <v>135</v>
      </c>
      <c r="AU229" s="202" t="s">
        <v>83</v>
      </c>
      <c r="AY229" s="17" t="s">
        <v>132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7" t="s">
        <v>83</v>
      </c>
      <c r="BK229" s="203">
        <f>ROUND(I229*H229,2)</f>
        <v>0</v>
      </c>
      <c r="BL229" s="17" t="s">
        <v>140</v>
      </c>
      <c r="BM229" s="202" t="s">
        <v>666</v>
      </c>
    </row>
    <row r="230" spans="1:65" s="13" customFormat="1">
      <c r="B230" s="204"/>
      <c r="C230" s="205"/>
      <c r="D230" s="206" t="s">
        <v>142</v>
      </c>
      <c r="E230" s="207" t="s">
        <v>1</v>
      </c>
      <c r="F230" s="208" t="s">
        <v>83</v>
      </c>
      <c r="G230" s="205"/>
      <c r="H230" s="209">
        <v>1</v>
      </c>
      <c r="I230" s="210"/>
      <c r="J230" s="205"/>
      <c r="K230" s="205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142</v>
      </c>
      <c r="AU230" s="215" t="s">
        <v>83</v>
      </c>
      <c r="AV230" s="13" t="s">
        <v>85</v>
      </c>
      <c r="AW230" s="13" t="s">
        <v>31</v>
      </c>
      <c r="AX230" s="13" t="s">
        <v>75</v>
      </c>
      <c r="AY230" s="215" t="s">
        <v>132</v>
      </c>
    </row>
    <row r="231" spans="1:65" s="14" customFormat="1">
      <c r="B231" s="216"/>
      <c r="C231" s="217"/>
      <c r="D231" s="206" t="s">
        <v>142</v>
      </c>
      <c r="E231" s="218" t="s">
        <v>1</v>
      </c>
      <c r="F231" s="219" t="s">
        <v>149</v>
      </c>
      <c r="G231" s="217"/>
      <c r="H231" s="220">
        <v>1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142</v>
      </c>
      <c r="AU231" s="226" t="s">
        <v>83</v>
      </c>
      <c r="AV231" s="14" t="s">
        <v>140</v>
      </c>
      <c r="AW231" s="14" t="s">
        <v>31</v>
      </c>
      <c r="AX231" s="14" t="s">
        <v>83</v>
      </c>
      <c r="AY231" s="226" t="s">
        <v>132</v>
      </c>
    </row>
    <row r="232" spans="1:65" s="2" customFormat="1" ht="128.65" customHeight="1">
      <c r="A232" s="34"/>
      <c r="B232" s="35"/>
      <c r="C232" s="191" t="s">
        <v>528</v>
      </c>
      <c r="D232" s="191" t="s">
        <v>135</v>
      </c>
      <c r="E232" s="192" t="s">
        <v>287</v>
      </c>
      <c r="F232" s="193" t="s">
        <v>288</v>
      </c>
      <c r="G232" s="194" t="s">
        <v>167</v>
      </c>
      <c r="H232" s="195">
        <v>540</v>
      </c>
      <c r="I232" s="196"/>
      <c r="J232" s="197">
        <f>ROUND(I232*H232,2)</f>
        <v>0</v>
      </c>
      <c r="K232" s="193" t="s">
        <v>139</v>
      </c>
      <c r="L232" s="39"/>
      <c r="M232" s="198" t="s">
        <v>1</v>
      </c>
      <c r="N232" s="199" t="s">
        <v>40</v>
      </c>
      <c r="O232" s="71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2" t="s">
        <v>280</v>
      </c>
      <c r="AT232" s="202" t="s">
        <v>135</v>
      </c>
      <c r="AU232" s="202" t="s">
        <v>83</v>
      </c>
      <c r="AY232" s="17" t="s">
        <v>132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7" t="s">
        <v>83</v>
      </c>
      <c r="BK232" s="203">
        <f>ROUND(I232*H232,2)</f>
        <v>0</v>
      </c>
      <c r="BL232" s="17" t="s">
        <v>280</v>
      </c>
      <c r="BM232" s="202" t="s">
        <v>667</v>
      </c>
    </row>
    <row r="233" spans="1:65" s="13" customFormat="1">
      <c r="B233" s="204"/>
      <c r="C233" s="205"/>
      <c r="D233" s="206" t="s">
        <v>142</v>
      </c>
      <c r="E233" s="207" t="s">
        <v>1</v>
      </c>
      <c r="F233" s="208" t="s">
        <v>668</v>
      </c>
      <c r="G233" s="205"/>
      <c r="H233" s="209">
        <v>540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142</v>
      </c>
      <c r="AU233" s="215" t="s">
        <v>83</v>
      </c>
      <c r="AV233" s="13" t="s">
        <v>85</v>
      </c>
      <c r="AW233" s="13" t="s">
        <v>31</v>
      </c>
      <c r="AX233" s="13" t="s">
        <v>75</v>
      </c>
      <c r="AY233" s="215" t="s">
        <v>132</v>
      </c>
    </row>
    <row r="234" spans="1:65" s="14" customFormat="1">
      <c r="B234" s="216"/>
      <c r="C234" s="217"/>
      <c r="D234" s="206" t="s">
        <v>142</v>
      </c>
      <c r="E234" s="218" t="s">
        <v>1</v>
      </c>
      <c r="F234" s="219" t="s">
        <v>149</v>
      </c>
      <c r="G234" s="217"/>
      <c r="H234" s="220">
        <v>540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142</v>
      </c>
      <c r="AU234" s="226" t="s">
        <v>83</v>
      </c>
      <c r="AV234" s="14" t="s">
        <v>140</v>
      </c>
      <c r="AW234" s="14" t="s">
        <v>31</v>
      </c>
      <c r="AX234" s="14" t="s">
        <v>83</v>
      </c>
      <c r="AY234" s="226" t="s">
        <v>132</v>
      </c>
    </row>
    <row r="235" spans="1:65" s="2" customFormat="1" ht="128.65" customHeight="1">
      <c r="A235" s="34"/>
      <c r="B235" s="35"/>
      <c r="C235" s="191" t="s">
        <v>532</v>
      </c>
      <c r="D235" s="191" t="s">
        <v>135</v>
      </c>
      <c r="E235" s="192" t="s">
        <v>293</v>
      </c>
      <c r="F235" s="193" t="s">
        <v>294</v>
      </c>
      <c r="G235" s="194" t="s">
        <v>167</v>
      </c>
      <c r="H235" s="195">
        <v>2002.3520000000001</v>
      </c>
      <c r="I235" s="196"/>
      <c r="J235" s="197">
        <f>ROUND(I235*H235,2)</f>
        <v>0</v>
      </c>
      <c r="K235" s="193" t="s">
        <v>139</v>
      </c>
      <c r="L235" s="39"/>
      <c r="M235" s="198" t="s">
        <v>1</v>
      </c>
      <c r="N235" s="199" t="s">
        <v>40</v>
      </c>
      <c r="O235" s="71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2" t="s">
        <v>280</v>
      </c>
      <c r="AT235" s="202" t="s">
        <v>135</v>
      </c>
      <c r="AU235" s="202" t="s">
        <v>83</v>
      </c>
      <c r="AY235" s="17" t="s">
        <v>132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7" t="s">
        <v>83</v>
      </c>
      <c r="BK235" s="203">
        <f>ROUND(I235*H235,2)</f>
        <v>0</v>
      </c>
      <c r="BL235" s="17" t="s">
        <v>280</v>
      </c>
      <c r="BM235" s="202" t="s">
        <v>669</v>
      </c>
    </row>
    <row r="236" spans="1:65" s="13" customFormat="1">
      <c r="B236" s="204"/>
      <c r="C236" s="205"/>
      <c r="D236" s="206" t="s">
        <v>142</v>
      </c>
      <c r="E236" s="207" t="s">
        <v>1</v>
      </c>
      <c r="F236" s="208" t="s">
        <v>670</v>
      </c>
      <c r="G236" s="205"/>
      <c r="H236" s="209">
        <v>22.5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142</v>
      </c>
      <c r="AU236" s="215" t="s">
        <v>83</v>
      </c>
      <c r="AV236" s="13" t="s">
        <v>85</v>
      </c>
      <c r="AW236" s="13" t="s">
        <v>31</v>
      </c>
      <c r="AX236" s="13" t="s">
        <v>75</v>
      </c>
      <c r="AY236" s="215" t="s">
        <v>132</v>
      </c>
    </row>
    <row r="237" spans="1:65" s="13" customFormat="1">
      <c r="B237" s="204"/>
      <c r="C237" s="205"/>
      <c r="D237" s="206" t="s">
        <v>142</v>
      </c>
      <c r="E237" s="207" t="s">
        <v>1</v>
      </c>
      <c r="F237" s="208" t="s">
        <v>671</v>
      </c>
      <c r="G237" s="205"/>
      <c r="H237" s="209">
        <v>1901.7</v>
      </c>
      <c r="I237" s="210"/>
      <c r="J237" s="205"/>
      <c r="K237" s="205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142</v>
      </c>
      <c r="AU237" s="215" t="s">
        <v>83</v>
      </c>
      <c r="AV237" s="13" t="s">
        <v>85</v>
      </c>
      <c r="AW237" s="13" t="s">
        <v>31</v>
      </c>
      <c r="AX237" s="13" t="s">
        <v>75</v>
      </c>
      <c r="AY237" s="215" t="s">
        <v>132</v>
      </c>
    </row>
    <row r="238" spans="1:65" s="13" customFormat="1">
      <c r="B238" s="204"/>
      <c r="C238" s="205"/>
      <c r="D238" s="206" t="s">
        <v>142</v>
      </c>
      <c r="E238" s="207" t="s">
        <v>1</v>
      </c>
      <c r="F238" s="208" t="s">
        <v>672</v>
      </c>
      <c r="G238" s="205"/>
      <c r="H238" s="209">
        <v>72.599999999999994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142</v>
      </c>
      <c r="AU238" s="215" t="s">
        <v>83</v>
      </c>
      <c r="AV238" s="13" t="s">
        <v>85</v>
      </c>
      <c r="AW238" s="13" t="s">
        <v>31</v>
      </c>
      <c r="AX238" s="13" t="s">
        <v>75</v>
      </c>
      <c r="AY238" s="215" t="s">
        <v>132</v>
      </c>
    </row>
    <row r="239" spans="1:65" s="13" customFormat="1">
      <c r="B239" s="204"/>
      <c r="C239" s="205"/>
      <c r="D239" s="206" t="s">
        <v>142</v>
      </c>
      <c r="E239" s="207" t="s">
        <v>1</v>
      </c>
      <c r="F239" s="208" t="s">
        <v>673</v>
      </c>
      <c r="G239" s="205"/>
      <c r="H239" s="209">
        <v>3.552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142</v>
      </c>
      <c r="AU239" s="215" t="s">
        <v>83</v>
      </c>
      <c r="AV239" s="13" t="s">
        <v>85</v>
      </c>
      <c r="AW239" s="13" t="s">
        <v>31</v>
      </c>
      <c r="AX239" s="13" t="s">
        <v>75</v>
      </c>
      <c r="AY239" s="215" t="s">
        <v>132</v>
      </c>
    </row>
    <row r="240" spans="1:65" s="13" customFormat="1">
      <c r="B240" s="204"/>
      <c r="C240" s="205"/>
      <c r="D240" s="206" t="s">
        <v>142</v>
      </c>
      <c r="E240" s="207" t="s">
        <v>1</v>
      </c>
      <c r="F240" s="208" t="s">
        <v>592</v>
      </c>
      <c r="G240" s="205"/>
      <c r="H240" s="209">
        <v>2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142</v>
      </c>
      <c r="AU240" s="215" t="s">
        <v>83</v>
      </c>
      <c r="AV240" s="13" t="s">
        <v>85</v>
      </c>
      <c r="AW240" s="13" t="s">
        <v>31</v>
      </c>
      <c r="AX240" s="13" t="s">
        <v>75</v>
      </c>
      <c r="AY240" s="215" t="s">
        <v>132</v>
      </c>
    </row>
    <row r="241" spans="1:65" s="14" customFormat="1">
      <c r="B241" s="216"/>
      <c r="C241" s="217"/>
      <c r="D241" s="206" t="s">
        <v>142</v>
      </c>
      <c r="E241" s="218" t="s">
        <v>1</v>
      </c>
      <c r="F241" s="219" t="s">
        <v>149</v>
      </c>
      <c r="G241" s="217"/>
      <c r="H241" s="220">
        <v>2002.3520000000001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142</v>
      </c>
      <c r="AU241" s="226" t="s">
        <v>83</v>
      </c>
      <c r="AV241" s="14" t="s">
        <v>140</v>
      </c>
      <c r="AW241" s="14" t="s">
        <v>31</v>
      </c>
      <c r="AX241" s="14" t="s">
        <v>83</v>
      </c>
      <c r="AY241" s="226" t="s">
        <v>132</v>
      </c>
    </row>
    <row r="242" spans="1:65" s="2" customFormat="1" ht="90" customHeight="1">
      <c r="A242" s="34"/>
      <c r="B242" s="35"/>
      <c r="C242" s="191" t="s">
        <v>537</v>
      </c>
      <c r="D242" s="191" t="s">
        <v>135</v>
      </c>
      <c r="E242" s="192" t="s">
        <v>299</v>
      </c>
      <c r="F242" s="193" t="s">
        <v>300</v>
      </c>
      <c r="G242" s="194" t="s">
        <v>174</v>
      </c>
      <c r="H242" s="195">
        <v>2</v>
      </c>
      <c r="I242" s="196"/>
      <c r="J242" s="197">
        <f>ROUND(I242*H242,2)</f>
        <v>0</v>
      </c>
      <c r="K242" s="193" t="s">
        <v>139</v>
      </c>
      <c r="L242" s="39"/>
      <c r="M242" s="198" t="s">
        <v>1</v>
      </c>
      <c r="N242" s="199" t="s">
        <v>40</v>
      </c>
      <c r="O242" s="71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2" t="s">
        <v>280</v>
      </c>
      <c r="AT242" s="202" t="s">
        <v>135</v>
      </c>
      <c r="AU242" s="202" t="s">
        <v>83</v>
      </c>
      <c r="AY242" s="17" t="s">
        <v>132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7" t="s">
        <v>83</v>
      </c>
      <c r="BK242" s="203">
        <f>ROUND(I242*H242,2)</f>
        <v>0</v>
      </c>
      <c r="BL242" s="17" t="s">
        <v>280</v>
      </c>
      <c r="BM242" s="202" t="s">
        <v>674</v>
      </c>
    </row>
    <row r="243" spans="1:65" s="13" customFormat="1">
      <c r="B243" s="204"/>
      <c r="C243" s="205"/>
      <c r="D243" s="206" t="s">
        <v>142</v>
      </c>
      <c r="E243" s="207" t="s">
        <v>1</v>
      </c>
      <c r="F243" s="208" t="s">
        <v>85</v>
      </c>
      <c r="G243" s="205"/>
      <c r="H243" s="209">
        <v>2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142</v>
      </c>
      <c r="AU243" s="215" t="s">
        <v>83</v>
      </c>
      <c r="AV243" s="13" t="s">
        <v>85</v>
      </c>
      <c r="AW243" s="13" t="s">
        <v>31</v>
      </c>
      <c r="AX243" s="13" t="s">
        <v>75</v>
      </c>
      <c r="AY243" s="215" t="s">
        <v>132</v>
      </c>
    </row>
    <row r="244" spans="1:65" s="14" customFormat="1">
      <c r="B244" s="216"/>
      <c r="C244" s="217"/>
      <c r="D244" s="206" t="s">
        <v>142</v>
      </c>
      <c r="E244" s="218" t="s">
        <v>1</v>
      </c>
      <c r="F244" s="219" t="s">
        <v>149</v>
      </c>
      <c r="G244" s="217"/>
      <c r="H244" s="220">
        <v>2</v>
      </c>
      <c r="I244" s="221"/>
      <c r="J244" s="217"/>
      <c r="K244" s="217"/>
      <c r="L244" s="222"/>
      <c r="M244" s="247"/>
      <c r="N244" s="248"/>
      <c r="O244" s="248"/>
      <c r="P244" s="248"/>
      <c r="Q244" s="248"/>
      <c r="R244" s="248"/>
      <c r="S244" s="248"/>
      <c r="T244" s="249"/>
      <c r="AT244" s="226" t="s">
        <v>142</v>
      </c>
      <c r="AU244" s="226" t="s">
        <v>83</v>
      </c>
      <c r="AV244" s="14" t="s">
        <v>140</v>
      </c>
      <c r="AW244" s="14" t="s">
        <v>31</v>
      </c>
      <c r="AX244" s="14" t="s">
        <v>83</v>
      </c>
      <c r="AY244" s="226" t="s">
        <v>132</v>
      </c>
    </row>
    <row r="245" spans="1:65" s="2" customFormat="1" ht="6.95" customHeight="1">
      <c r="A245" s="34"/>
      <c r="B245" s="54"/>
      <c r="C245" s="55"/>
      <c r="D245" s="55"/>
      <c r="E245" s="55"/>
      <c r="F245" s="55"/>
      <c r="G245" s="55"/>
      <c r="H245" s="55"/>
      <c r="I245" s="55"/>
      <c r="J245" s="55"/>
      <c r="K245" s="55"/>
      <c r="L245" s="39"/>
      <c r="M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</row>
  </sheetData>
  <sheetProtection algorithmName="SHA-512" hashValue="RfRQLLZ7yL04LnSDtu9F8lr7s1NFkUYh/ptYJNBj5eaL2W3YDzElFuWOSKlQ8KLsnMuK6xWT84SMWCi0RyE3Vw==" saltValue="9kIoVQ6kfavTdm++Q+isxQ==" spinCount="100000" sheet="1" objects="1" scenarios="1" formatColumns="0" formatRows="0" autoFilter="0"/>
  <autoFilter ref="C118:K24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topLeftCell="A199" workbookViewId="0">
      <selection activeCell="I142" sqref="I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100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106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299" t="str">
        <f>'Rekapitulace stavby'!K6</f>
        <v>11 - Oprava trati v úseku Chrášťany - Domoušice</v>
      </c>
      <c r="F7" s="300"/>
      <c r="G7" s="300"/>
      <c r="H7" s="300"/>
      <c r="L7" s="20"/>
    </row>
    <row r="8" spans="1:46" s="1" customFormat="1" ht="12" customHeight="1">
      <c r="B8" s="20"/>
      <c r="D8" s="119" t="s">
        <v>107</v>
      </c>
      <c r="L8" s="20"/>
    </row>
    <row r="9" spans="1:46" s="2" customFormat="1" ht="16.5" customHeight="1">
      <c r="A9" s="34"/>
      <c r="B9" s="39"/>
      <c r="C9" s="34"/>
      <c r="D9" s="34"/>
      <c r="E9" s="299" t="s">
        <v>675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676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1" t="s">
        <v>677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10. 2. 2021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>Ing. Aleš Bednář</v>
      </c>
      <c r="F17" s="34"/>
      <c r="G17" s="34"/>
      <c r="H17" s="34"/>
      <c r="I17" s="119" t="s">
        <v>27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3" t="str">
        <f>'Rekapitulace stavby'!E14</f>
        <v>Vyplň údaj</v>
      </c>
      <c r="F20" s="304"/>
      <c r="G20" s="304"/>
      <c r="H20" s="304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27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>Jan Marušák</v>
      </c>
      <c r="F26" s="34"/>
      <c r="G26" s="34"/>
      <c r="H26" s="34"/>
      <c r="I26" s="119" t="s">
        <v>27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05" t="s">
        <v>1</v>
      </c>
      <c r="F29" s="305"/>
      <c r="G29" s="305"/>
      <c r="H29" s="305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ROUND((SUM(BE123:BE205)),  2)</f>
        <v>0</v>
      </c>
      <c r="G35" s="34"/>
      <c r="H35" s="34"/>
      <c r="I35" s="130">
        <v>0.21</v>
      </c>
      <c r="J35" s="129">
        <f>ROUND(((SUM(BE123:BE205))*I35),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ROUND((SUM(BF123:BF205)),  2)</f>
        <v>0</v>
      </c>
      <c r="G36" s="34"/>
      <c r="H36" s="34"/>
      <c r="I36" s="130">
        <v>0.15</v>
      </c>
      <c r="J36" s="129">
        <f>ROUND(((SUM(BF123:BF205))*I36),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ROUND((SUM(BG123:BG205)),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ROUND((SUM(BH123:BH205)),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ROUND((SUM(BI123:BI205)),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297" t="str">
        <f>E7</f>
        <v>11 - Oprava trati v úseku Chrášťany - Domoušice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297" t="s">
        <v>675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676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6" t="str">
        <f>E11</f>
        <v>01 - Přejezd P2337</v>
      </c>
      <c r="F89" s="296"/>
      <c r="G89" s="296"/>
      <c r="H89" s="29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10. 2. 2021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Ing. Aleš Bednář</v>
      </c>
      <c r="G93" s="36"/>
      <c r="H93" s="36"/>
      <c r="I93" s="29" t="s">
        <v>30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Jan Marušák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110</v>
      </c>
      <c r="D96" s="150"/>
      <c r="E96" s="150"/>
      <c r="F96" s="150"/>
      <c r="G96" s="150"/>
      <c r="H96" s="150"/>
      <c r="I96" s="150"/>
      <c r="J96" s="151" t="s">
        <v>111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112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113</v>
      </c>
    </row>
    <row r="99" spans="1:47" s="9" customFormat="1" ht="24.95" customHeight="1">
      <c r="B99" s="153"/>
      <c r="C99" s="154"/>
      <c r="D99" s="155" t="s">
        <v>114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115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5" customHeight="1">
      <c r="B101" s="153"/>
      <c r="C101" s="154"/>
      <c r="D101" s="155" t="s">
        <v>116</v>
      </c>
      <c r="E101" s="156"/>
      <c r="F101" s="156"/>
      <c r="G101" s="156"/>
      <c r="H101" s="156"/>
      <c r="I101" s="156"/>
      <c r="J101" s="157">
        <f>J182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117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297" t="str">
        <f>E7</f>
        <v>11 - Oprava trati v úseku Chrášťany - Domoušice</v>
      </c>
      <c r="F111" s="298"/>
      <c r="G111" s="298"/>
      <c r="H111" s="298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107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297" t="s">
        <v>675</v>
      </c>
      <c r="F113" s="296"/>
      <c r="G113" s="296"/>
      <c r="H113" s="29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676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6" t="str">
        <f>E11</f>
        <v>01 - Přejezd P2337</v>
      </c>
      <c r="F115" s="296"/>
      <c r="G115" s="296"/>
      <c r="H115" s="29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10. 2. 2021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Ing. Aleš Bednář</v>
      </c>
      <c r="G119" s="36"/>
      <c r="H119" s="36"/>
      <c r="I119" s="29" t="s">
        <v>30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32</v>
      </c>
      <c r="J120" s="32" t="str">
        <f>E26</f>
        <v>Jan Marušák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118</v>
      </c>
      <c r="D122" s="167" t="s">
        <v>60</v>
      </c>
      <c r="E122" s="167" t="s">
        <v>56</v>
      </c>
      <c r="F122" s="167" t="s">
        <v>57</v>
      </c>
      <c r="G122" s="167" t="s">
        <v>119</v>
      </c>
      <c r="H122" s="167" t="s">
        <v>120</v>
      </c>
      <c r="I122" s="167" t="s">
        <v>121</v>
      </c>
      <c r="J122" s="167" t="s">
        <v>111</v>
      </c>
      <c r="K122" s="168" t="s">
        <v>122</v>
      </c>
      <c r="L122" s="169"/>
      <c r="M122" s="75" t="s">
        <v>1</v>
      </c>
      <c r="N122" s="76" t="s">
        <v>39</v>
      </c>
      <c r="O122" s="76" t="s">
        <v>123</v>
      </c>
      <c r="P122" s="76" t="s">
        <v>124</v>
      </c>
      <c r="Q122" s="76" t="s">
        <v>125</v>
      </c>
      <c r="R122" s="76" t="s">
        <v>126</v>
      </c>
      <c r="S122" s="76" t="s">
        <v>127</v>
      </c>
      <c r="T122" s="77" t="s">
        <v>128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129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P124+P182</f>
        <v>0</v>
      </c>
      <c r="Q123" s="79"/>
      <c r="R123" s="172">
        <f>R124+R182</f>
        <v>59.216999999999999</v>
      </c>
      <c r="S123" s="79"/>
      <c r="T123" s="173">
        <f>T124+T182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74</v>
      </c>
      <c r="AU123" s="17" t="s">
        <v>113</v>
      </c>
      <c r="BK123" s="174">
        <f>BK124+BK182</f>
        <v>0</v>
      </c>
    </row>
    <row r="124" spans="1:65" s="12" customFormat="1" ht="25.9" customHeight="1">
      <c r="B124" s="175"/>
      <c r="C124" s="176"/>
      <c r="D124" s="177" t="s">
        <v>74</v>
      </c>
      <c r="E124" s="178" t="s">
        <v>130</v>
      </c>
      <c r="F124" s="178" t="s">
        <v>131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59.216999999999999</v>
      </c>
      <c r="S124" s="183"/>
      <c r="T124" s="185">
        <f>T125</f>
        <v>0</v>
      </c>
      <c r="AR124" s="186" t="s">
        <v>83</v>
      </c>
      <c r="AT124" s="187" t="s">
        <v>74</v>
      </c>
      <c r="AU124" s="187" t="s">
        <v>75</v>
      </c>
      <c r="AY124" s="186" t="s">
        <v>132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74</v>
      </c>
      <c r="E125" s="189" t="s">
        <v>133</v>
      </c>
      <c r="F125" s="189" t="s">
        <v>134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SUM(P126:P181)</f>
        <v>0</v>
      </c>
      <c r="Q125" s="183"/>
      <c r="R125" s="184">
        <f>SUM(R126:R181)</f>
        <v>59.216999999999999</v>
      </c>
      <c r="S125" s="183"/>
      <c r="T125" s="185">
        <f>SUM(T126:T181)</f>
        <v>0</v>
      </c>
      <c r="AR125" s="186" t="s">
        <v>83</v>
      </c>
      <c r="AT125" s="187" t="s">
        <v>74</v>
      </c>
      <c r="AU125" s="187" t="s">
        <v>83</v>
      </c>
      <c r="AY125" s="186" t="s">
        <v>132</v>
      </c>
      <c r="BK125" s="188">
        <f>SUM(BK126:BK181)</f>
        <v>0</v>
      </c>
    </row>
    <row r="126" spans="1:65" s="2" customFormat="1" ht="194.45" customHeight="1">
      <c r="A126" s="34"/>
      <c r="B126" s="35"/>
      <c r="C126" s="191" t="s">
        <v>83</v>
      </c>
      <c r="D126" s="191" t="s">
        <v>135</v>
      </c>
      <c r="E126" s="192" t="s">
        <v>678</v>
      </c>
      <c r="F126" s="193" t="s">
        <v>679</v>
      </c>
      <c r="G126" s="194" t="s">
        <v>191</v>
      </c>
      <c r="H126" s="195">
        <v>1.4999999999999999E-2</v>
      </c>
      <c r="I126" s="196"/>
      <c r="J126" s="197">
        <f>ROUND(I126*H126,2)</f>
        <v>0</v>
      </c>
      <c r="K126" s="193" t="s">
        <v>616</v>
      </c>
      <c r="L126" s="39"/>
      <c r="M126" s="198" t="s">
        <v>1</v>
      </c>
      <c r="N126" s="199" t="s">
        <v>40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140</v>
      </c>
      <c r="AT126" s="202" t="s">
        <v>135</v>
      </c>
      <c r="AU126" s="202" t="s">
        <v>85</v>
      </c>
      <c r="AY126" s="17" t="s">
        <v>132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83</v>
      </c>
      <c r="BK126" s="203">
        <f>ROUND(I126*H126,2)</f>
        <v>0</v>
      </c>
      <c r="BL126" s="17" t="s">
        <v>140</v>
      </c>
      <c r="BM126" s="202" t="s">
        <v>680</v>
      </c>
    </row>
    <row r="127" spans="1:65" s="13" customFormat="1">
      <c r="B127" s="204"/>
      <c r="C127" s="205"/>
      <c r="D127" s="206" t="s">
        <v>142</v>
      </c>
      <c r="E127" s="207" t="s">
        <v>1</v>
      </c>
      <c r="F127" s="208" t="s">
        <v>681</v>
      </c>
      <c r="G127" s="205"/>
      <c r="H127" s="209">
        <v>1.4999999999999999E-2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142</v>
      </c>
      <c r="AU127" s="215" t="s">
        <v>85</v>
      </c>
      <c r="AV127" s="13" t="s">
        <v>85</v>
      </c>
      <c r="AW127" s="13" t="s">
        <v>31</v>
      </c>
      <c r="AX127" s="13" t="s">
        <v>75</v>
      </c>
      <c r="AY127" s="215" t="s">
        <v>132</v>
      </c>
    </row>
    <row r="128" spans="1:65" s="14" customFormat="1">
      <c r="B128" s="216"/>
      <c r="C128" s="217"/>
      <c r="D128" s="206" t="s">
        <v>142</v>
      </c>
      <c r="E128" s="218" t="s">
        <v>1</v>
      </c>
      <c r="F128" s="219" t="s">
        <v>149</v>
      </c>
      <c r="G128" s="217"/>
      <c r="H128" s="220">
        <v>1.4999999999999999E-2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142</v>
      </c>
      <c r="AU128" s="226" t="s">
        <v>85</v>
      </c>
      <c r="AV128" s="14" t="s">
        <v>140</v>
      </c>
      <c r="AW128" s="14" t="s">
        <v>31</v>
      </c>
      <c r="AX128" s="14" t="s">
        <v>83</v>
      </c>
      <c r="AY128" s="226" t="s">
        <v>132</v>
      </c>
    </row>
    <row r="129" spans="1:65" s="2" customFormat="1" ht="21.75" customHeight="1">
      <c r="A129" s="34"/>
      <c r="B129" s="35"/>
      <c r="C129" s="227" t="s">
        <v>85</v>
      </c>
      <c r="D129" s="227" t="s">
        <v>164</v>
      </c>
      <c r="E129" s="228" t="s">
        <v>165</v>
      </c>
      <c r="F129" s="229" t="s">
        <v>166</v>
      </c>
      <c r="G129" s="230" t="s">
        <v>167</v>
      </c>
      <c r="H129" s="231">
        <v>42.524999999999999</v>
      </c>
      <c r="I129" s="232"/>
      <c r="J129" s="233">
        <f>ROUND(I129*H129,2)</f>
        <v>0</v>
      </c>
      <c r="K129" s="229" t="s">
        <v>139</v>
      </c>
      <c r="L129" s="234"/>
      <c r="M129" s="235" t="s">
        <v>1</v>
      </c>
      <c r="N129" s="236" t="s">
        <v>40</v>
      </c>
      <c r="O129" s="71"/>
      <c r="P129" s="200">
        <f>O129*H129</f>
        <v>0</v>
      </c>
      <c r="Q129" s="200">
        <v>1</v>
      </c>
      <c r="R129" s="200">
        <f>Q129*H129</f>
        <v>42.524999999999999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168</v>
      </c>
      <c r="AT129" s="202" t="s">
        <v>164</v>
      </c>
      <c r="AU129" s="202" t="s">
        <v>85</v>
      </c>
      <c r="AY129" s="17" t="s">
        <v>132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83</v>
      </c>
      <c r="BK129" s="203">
        <f>ROUND(I129*H129,2)</f>
        <v>0</v>
      </c>
      <c r="BL129" s="17" t="s">
        <v>140</v>
      </c>
      <c r="BM129" s="202" t="s">
        <v>682</v>
      </c>
    </row>
    <row r="130" spans="1:65" s="13" customFormat="1">
      <c r="B130" s="204"/>
      <c r="C130" s="205"/>
      <c r="D130" s="206" t="s">
        <v>142</v>
      </c>
      <c r="E130" s="207" t="s">
        <v>1</v>
      </c>
      <c r="F130" s="208" t="s">
        <v>683</v>
      </c>
      <c r="G130" s="205"/>
      <c r="H130" s="209">
        <v>42.524999999999999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142</v>
      </c>
      <c r="AU130" s="215" t="s">
        <v>85</v>
      </c>
      <c r="AV130" s="13" t="s">
        <v>85</v>
      </c>
      <c r="AW130" s="13" t="s">
        <v>31</v>
      </c>
      <c r="AX130" s="13" t="s">
        <v>75</v>
      </c>
      <c r="AY130" s="215" t="s">
        <v>132</v>
      </c>
    </row>
    <row r="131" spans="1:65" s="14" customFormat="1">
      <c r="B131" s="216"/>
      <c r="C131" s="217"/>
      <c r="D131" s="206" t="s">
        <v>142</v>
      </c>
      <c r="E131" s="218" t="s">
        <v>1</v>
      </c>
      <c r="F131" s="219" t="s">
        <v>149</v>
      </c>
      <c r="G131" s="217"/>
      <c r="H131" s="220">
        <v>42.524999999999999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142</v>
      </c>
      <c r="AU131" s="226" t="s">
        <v>85</v>
      </c>
      <c r="AV131" s="14" t="s">
        <v>140</v>
      </c>
      <c r="AW131" s="14" t="s">
        <v>31</v>
      </c>
      <c r="AX131" s="14" t="s">
        <v>83</v>
      </c>
      <c r="AY131" s="226" t="s">
        <v>132</v>
      </c>
    </row>
    <row r="132" spans="1:65" s="2" customFormat="1" ht="78" customHeight="1">
      <c r="A132" s="34"/>
      <c r="B132" s="35"/>
      <c r="C132" s="191" t="s">
        <v>155</v>
      </c>
      <c r="D132" s="191" t="s">
        <v>135</v>
      </c>
      <c r="E132" s="192" t="s">
        <v>429</v>
      </c>
      <c r="F132" s="193" t="s">
        <v>430</v>
      </c>
      <c r="G132" s="194" t="s">
        <v>191</v>
      </c>
      <c r="H132" s="195">
        <v>1.4999999999999999E-2</v>
      </c>
      <c r="I132" s="196"/>
      <c r="J132" s="197">
        <f>ROUND(I132*H132,2)</f>
        <v>0</v>
      </c>
      <c r="K132" s="193" t="s">
        <v>616</v>
      </c>
      <c r="L132" s="39"/>
      <c r="M132" s="198" t="s">
        <v>1</v>
      </c>
      <c r="N132" s="199" t="s">
        <v>40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140</v>
      </c>
      <c r="AT132" s="202" t="s">
        <v>135</v>
      </c>
      <c r="AU132" s="202" t="s">
        <v>85</v>
      </c>
      <c r="AY132" s="17" t="s">
        <v>132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83</v>
      </c>
      <c r="BK132" s="203">
        <f>ROUND(I132*H132,2)</f>
        <v>0</v>
      </c>
      <c r="BL132" s="17" t="s">
        <v>140</v>
      </c>
      <c r="BM132" s="202" t="s">
        <v>684</v>
      </c>
    </row>
    <row r="133" spans="1:65" s="13" customFormat="1">
      <c r="B133" s="204"/>
      <c r="C133" s="205"/>
      <c r="D133" s="206" t="s">
        <v>142</v>
      </c>
      <c r="E133" s="207" t="s">
        <v>1</v>
      </c>
      <c r="F133" s="208" t="s">
        <v>681</v>
      </c>
      <c r="G133" s="205"/>
      <c r="H133" s="209">
        <v>1.4999999999999999E-2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142</v>
      </c>
      <c r="AU133" s="215" t="s">
        <v>85</v>
      </c>
      <c r="AV133" s="13" t="s">
        <v>85</v>
      </c>
      <c r="AW133" s="13" t="s">
        <v>31</v>
      </c>
      <c r="AX133" s="13" t="s">
        <v>75</v>
      </c>
      <c r="AY133" s="215" t="s">
        <v>132</v>
      </c>
    </row>
    <row r="134" spans="1:65" s="14" customFormat="1">
      <c r="B134" s="216"/>
      <c r="C134" s="217"/>
      <c r="D134" s="206" t="s">
        <v>142</v>
      </c>
      <c r="E134" s="218" t="s">
        <v>1</v>
      </c>
      <c r="F134" s="219" t="s">
        <v>149</v>
      </c>
      <c r="G134" s="217"/>
      <c r="H134" s="220">
        <v>1.4999999999999999E-2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142</v>
      </c>
      <c r="AU134" s="226" t="s">
        <v>85</v>
      </c>
      <c r="AV134" s="14" t="s">
        <v>140</v>
      </c>
      <c r="AW134" s="14" t="s">
        <v>31</v>
      </c>
      <c r="AX134" s="14" t="s">
        <v>83</v>
      </c>
      <c r="AY134" s="226" t="s">
        <v>132</v>
      </c>
    </row>
    <row r="135" spans="1:65" s="2" customFormat="1" ht="21.75" customHeight="1">
      <c r="A135" s="34"/>
      <c r="B135" s="35"/>
      <c r="C135" s="227" t="s">
        <v>140</v>
      </c>
      <c r="D135" s="227" t="s">
        <v>164</v>
      </c>
      <c r="E135" s="228" t="s">
        <v>172</v>
      </c>
      <c r="F135" s="229" t="s">
        <v>173</v>
      </c>
      <c r="G135" s="230" t="s">
        <v>174</v>
      </c>
      <c r="H135" s="231">
        <v>25</v>
      </c>
      <c r="I135" s="250"/>
      <c r="J135" s="233">
        <f>ROUND(I135*H135,2)</f>
        <v>0</v>
      </c>
      <c r="K135" s="229" t="s">
        <v>139</v>
      </c>
      <c r="L135" s="234"/>
      <c r="M135" s="235" t="s">
        <v>1</v>
      </c>
      <c r="N135" s="236" t="s">
        <v>40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168</v>
      </c>
      <c r="AT135" s="202" t="s">
        <v>164</v>
      </c>
      <c r="AU135" s="202" t="s">
        <v>85</v>
      </c>
      <c r="AY135" s="17" t="s">
        <v>132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83</v>
      </c>
      <c r="BK135" s="203">
        <f>ROUND(I135*H135,2)</f>
        <v>0</v>
      </c>
      <c r="BL135" s="17" t="s">
        <v>140</v>
      </c>
      <c r="BM135" s="202" t="s">
        <v>685</v>
      </c>
    </row>
    <row r="136" spans="1:65" s="15" customFormat="1">
      <c r="B136" s="237"/>
      <c r="C136" s="238"/>
      <c r="D136" s="206" t="s">
        <v>142</v>
      </c>
      <c r="E136" s="239" t="s">
        <v>1</v>
      </c>
      <c r="F136" s="240" t="s">
        <v>176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AT136" s="246" t="s">
        <v>142</v>
      </c>
      <c r="AU136" s="246" t="s">
        <v>85</v>
      </c>
      <c r="AV136" s="15" t="s">
        <v>83</v>
      </c>
      <c r="AW136" s="15" t="s">
        <v>31</v>
      </c>
      <c r="AX136" s="15" t="s">
        <v>75</v>
      </c>
      <c r="AY136" s="246" t="s">
        <v>132</v>
      </c>
    </row>
    <row r="137" spans="1:65" s="13" customFormat="1">
      <c r="B137" s="204"/>
      <c r="C137" s="205"/>
      <c r="D137" s="206" t="s">
        <v>142</v>
      </c>
      <c r="E137" s="207" t="s">
        <v>1</v>
      </c>
      <c r="F137" s="208" t="s">
        <v>282</v>
      </c>
      <c r="G137" s="205"/>
      <c r="H137" s="209">
        <v>25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142</v>
      </c>
      <c r="AU137" s="215" t="s">
        <v>85</v>
      </c>
      <c r="AV137" s="13" t="s">
        <v>85</v>
      </c>
      <c r="AW137" s="13" t="s">
        <v>31</v>
      </c>
      <c r="AX137" s="13" t="s">
        <v>75</v>
      </c>
      <c r="AY137" s="215" t="s">
        <v>132</v>
      </c>
    </row>
    <row r="138" spans="1:65" s="14" customFormat="1">
      <c r="B138" s="216"/>
      <c r="C138" s="217"/>
      <c r="D138" s="206" t="s">
        <v>142</v>
      </c>
      <c r="E138" s="218" t="s">
        <v>1</v>
      </c>
      <c r="F138" s="219" t="s">
        <v>149</v>
      </c>
      <c r="G138" s="217"/>
      <c r="H138" s="220">
        <v>25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142</v>
      </c>
      <c r="AU138" s="226" t="s">
        <v>85</v>
      </c>
      <c r="AV138" s="14" t="s">
        <v>140</v>
      </c>
      <c r="AW138" s="14" t="s">
        <v>31</v>
      </c>
      <c r="AX138" s="14" t="s">
        <v>83</v>
      </c>
      <c r="AY138" s="226" t="s">
        <v>132</v>
      </c>
    </row>
    <row r="139" spans="1:65" s="2" customFormat="1" ht="24">
      <c r="A139" s="34"/>
      <c r="B139" s="35"/>
      <c r="C139" s="227" t="s">
        <v>171</v>
      </c>
      <c r="D139" s="227" t="s">
        <v>164</v>
      </c>
      <c r="E139" s="228" t="s">
        <v>686</v>
      </c>
      <c r="F139" s="229" t="s">
        <v>687</v>
      </c>
      <c r="G139" s="230" t="s">
        <v>174</v>
      </c>
      <c r="H139" s="231">
        <v>100</v>
      </c>
      <c r="I139" s="232"/>
      <c r="J139" s="233">
        <f>ROUND(I139*H139,2)</f>
        <v>0</v>
      </c>
      <c r="K139" s="229" t="s">
        <v>139</v>
      </c>
      <c r="L139" s="234"/>
      <c r="M139" s="235" t="s">
        <v>1</v>
      </c>
      <c r="N139" s="236" t="s">
        <v>40</v>
      </c>
      <c r="O139" s="71"/>
      <c r="P139" s="200">
        <f>O139*H139</f>
        <v>0</v>
      </c>
      <c r="Q139" s="200">
        <v>1.23E-3</v>
      </c>
      <c r="R139" s="200">
        <f>Q139*H139</f>
        <v>0.123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168</v>
      </c>
      <c r="AT139" s="202" t="s">
        <v>164</v>
      </c>
      <c r="AU139" s="202" t="s">
        <v>85</v>
      </c>
      <c r="AY139" s="17" t="s">
        <v>132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83</v>
      </c>
      <c r="BK139" s="203">
        <f>ROUND(I139*H139,2)</f>
        <v>0</v>
      </c>
      <c r="BL139" s="17" t="s">
        <v>140</v>
      </c>
      <c r="BM139" s="202" t="s">
        <v>688</v>
      </c>
    </row>
    <row r="140" spans="1:65" s="13" customFormat="1">
      <c r="B140" s="204"/>
      <c r="C140" s="205"/>
      <c r="D140" s="206" t="s">
        <v>142</v>
      </c>
      <c r="E140" s="207" t="s">
        <v>1</v>
      </c>
      <c r="F140" s="208" t="s">
        <v>689</v>
      </c>
      <c r="G140" s="205"/>
      <c r="H140" s="209">
        <v>100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142</v>
      </c>
      <c r="AU140" s="215" t="s">
        <v>85</v>
      </c>
      <c r="AV140" s="13" t="s">
        <v>85</v>
      </c>
      <c r="AW140" s="13" t="s">
        <v>31</v>
      </c>
      <c r="AX140" s="13" t="s">
        <v>75</v>
      </c>
      <c r="AY140" s="215" t="s">
        <v>132</v>
      </c>
    </row>
    <row r="141" spans="1:65" s="14" customFormat="1">
      <c r="B141" s="216"/>
      <c r="C141" s="217"/>
      <c r="D141" s="206" t="s">
        <v>142</v>
      </c>
      <c r="E141" s="218" t="s">
        <v>1</v>
      </c>
      <c r="F141" s="219" t="s">
        <v>149</v>
      </c>
      <c r="G141" s="217"/>
      <c r="H141" s="220">
        <v>100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142</v>
      </c>
      <c r="AU141" s="226" t="s">
        <v>85</v>
      </c>
      <c r="AV141" s="14" t="s">
        <v>140</v>
      </c>
      <c r="AW141" s="14" t="s">
        <v>31</v>
      </c>
      <c r="AX141" s="14" t="s">
        <v>83</v>
      </c>
      <c r="AY141" s="226" t="s">
        <v>132</v>
      </c>
    </row>
    <row r="142" spans="1:65" s="2" customFormat="1" ht="21.75" customHeight="1">
      <c r="A142" s="34"/>
      <c r="B142" s="35"/>
      <c r="C142" s="227" t="s">
        <v>179</v>
      </c>
      <c r="D142" s="227" t="s">
        <v>164</v>
      </c>
      <c r="E142" s="228" t="s">
        <v>184</v>
      </c>
      <c r="F142" s="229" t="s">
        <v>185</v>
      </c>
      <c r="G142" s="230" t="s">
        <v>174</v>
      </c>
      <c r="H142" s="231">
        <v>50</v>
      </c>
      <c r="I142" s="250"/>
      <c r="J142" s="233">
        <f>ROUND(I142*H142,2)</f>
        <v>0</v>
      </c>
      <c r="K142" s="229" t="s">
        <v>139</v>
      </c>
      <c r="L142" s="234"/>
      <c r="M142" s="235" t="s">
        <v>1</v>
      </c>
      <c r="N142" s="236" t="s">
        <v>40</v>
      </c>
      <c r="O142" s="71"/>
      <c r="P142" s="200">
        <f>O142*H142</f>
        <v>0</v>
      </c>
      <c r="Q142" s="200">
        <v>1.8000000000000001E-4</v>
      </c>
      <c r="R142" s="200">
        <f>Q142*H142</f>
        <v>9.0000000000000011E-3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168</v>
      </c>
      <c r="AT142" s="202" t="s">
        <v>164</v>
      </c>
      <c r="AU142" s="202" t="s">
        <v>85</v>
      </c>
      <c r="AY142" s="17" t="s">
        <v>132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83</v>
      </c>
      <c r="BK142" s="203">
        <f>ROUND(I142*H142,2)</f>
        <v>0</v>
      </c>
      <c r="BL142" s="17" t="s">
        <v>140</v>
      </c>
      <c r="BM142" s="202" t="s">
        <v>690</v>
      </c>
    </row>
    <row r="143" spans="1:65" s="15" customFormat="1">
      <c r="B143" s="237"/>
      <c r="C143" s="238"/>
      <c r="D143" s="206" t="s">
        <v>142</v>
      </c>
      <c r="E143" s="239" t="s">
        <v>1</v>
      </c>
      <c r="F143" s="240" t="s">
        <v>176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AT143" s="246" t="s">
        <v>142</v>
      </c>
      <c r="AU143" s="246" t="s">
        <v>85</v>
      </c>
      <c r="AV143" s="15" t="s">
        <v>83</v>
      </c>
      <c r="AW143" s="15" t="s">
        <v>31</v>
      </c>
      <c r="AX143" s="15" t="s">
        <v>75</v>
      </c>
      <c r="AY143" s="246" t="s">
        <v>132</v>
      </c>
    </row>
    <row r="144" spans="1:65" s="13" customFormat="1">
      <c r="B144" s="204"/>
      <c r="C144" s="205"/>
      <c r="D144" s="206" t="s">
        <v>142</v>
      </c>
      <c r="E144" s="207" t="s">
        <v>1</v>
      </c>
      <c r="F144" s="208" t="s">
        <v>691</v>
      </c>
      <c r="G144" s="205"/>
      <c r="H144" s="209">
        <v>50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142</v>
      </c>
      <c r="AU144" s="215" t="s">
        <v>85</v>
      </c>
      <c r="AV144" s="13" t="s">
        <v>85</v>
      </c>
      <c r="AW144" s="13" t="s">
        <v>31</v>
      </c>
      <c r="AX144" s="13" t="s">
        <v>75</v>
      </c>
      <c r="AY144" s="215" t="s">
        <v>132</v>
      </c>
    </row>
    <row r="145" spans="1:65" s="14" customFormat="1">
      <c r="B145" s="216"/>
      <c r="C145" s="217"/>
      <c r="D145" s="206" t="s">
        <v>142</v>
      </c>
      <c r="E145" s="218" t="s">
        <v>1</v>
      </c>
      <c r="F145" s="219" t="s">
        <v>149</v>
      </c>
      <c r="G145" s="217"/>
      <c r="H145" s="220">
        <v>50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142</v>
      </c>
      <c r="AU145" s="226" t="s">
        <v>85</v>
      </c>
      <c r="AV145" s="14" t="s">
        <v>140</v>
      </c>
      <c r="AW145" s="14" t="s">
        <v>31</v>
      </c>
      <c r="AX145" s="14" t="s">
        <v>83</v>
      </c>
      <c r="AY145" s="226" t="s">
        <v>132</v>
      </c>
    </row>
    <row r="146" spans="1:65" s="2" customFormat="1" ht="90" customHeight="1">
      <c r="A146" s="34"/>
      <c r="B146" s="35"/>
      <c r="C146" s="191" t="s">
        <v>168</v>
      </c>
      <c r="D146" s="191" t="s">
        <v>135</v>
      </c>
      <c r="E146" s="192" t="s">
        <v>692</v>
      </c>
      <c r="F146" s="193" t="s">
        <v>693</v>
      </c>
      <c r="G146" s="194" t="s">
        <v>191</v>
      </c>
      <c r="H146" s="195">
        <v>1.4999999999999999E-2</v>
      </c>
      <c r="I146" s="196"/>
      <c r="J146" s="197">
        <f>ROUND(I146*H146,2)</f>
        <v>0</v>
      </c>
      <c r="K146" s="193" t="s">
        <v>616</v>
      </c>
      <c r="L146" s="39"/>
      <c r="M146" s="198" t="s">
        <v>1</v>
      </c>
      <c r="N146" s="199" t="s">
        <v>40</v>
      </c>
      <c r="O146" s="71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2" t="s">
        <v>140</v>
      </c>
      <c r="AT146" s="202" t="s">
        <v>135</v>
      </c>
      <c r="AU146" s="202" t="s">
        <v>85</v>
      </c>
      <c r="AY146" s="17" t="s">
        <v>132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83</v>
      </c>
      <c r="BK146" s="203">
        <f>ROUND(I146*H146,2)</f>
        <v>0</v>
      </c>
      <c r="BL146" s="17" t="s">
        <v>140</v>
      </c>
      <c r="BM146" s="202" t="s">
        <v>694</v>
      </c>
    </row>
    <row r="147" spans="1:65" s="13" customFormat="1">
      <c r="B147" s="204"/>
      <c r="C147" s="205"/>
      <c r="D147" s="206" t="s">
        <v>142</v>
      </c>
      <c r="E147" s="207" t="s">
        <v>1</v>
      </c>
      <c r="F147" s="208" t="s">
        <v>681</v>
      </c>
      <c r="G147" s="205"/>
      <c r="H147" s="209">
        <v>1.4999999999999999E-2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142</v>
      </c>
      <c r="AU147" s="215" t="s">
        <v>85</v>
      </c>
      <c r="AV147" s="13" t="s">
        <v>85</v>
      </c>
      <c r="AW147" s="13" t="s">
        <v>31</v>
      </c>
      <c r="AX147" s="13" t="s">
        <v>75</v>
      </c>
      <c r="AY147" s="215" t="s">
        <v>132</v>
      </c>
    </row>
    <row r="148" spans="1:65" s="14" customFormat="1">
      <c r="B148" s="216"/>
      <c r="C148" s="217"/>
      <c r="D148" s="206" t="s">
        <v>142</v>
      </c>
      <c r="E148" s="218" t="s">
        <v>1</v>
      </c>
      <c r="F148" s="219" t="s">
        <v>149</v>
      </c>
      <c r="G148" s="217"/>
      <c r="H148" s="220">
        <v>1.4999999999999999E-2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142</v>
      </c>
      <c r="AU148" s="226" t="s">
        <v>85</v>
      </c>
      <c r="AV148" s="14" t="s">
        <v>140</v>
      </c>
      <c r="AW148" s="14" t="s">
        <v>31</v>
      </c>
      <c r="AX148" s="14" t="s">
        <v>83</v>
      </c>
      <c r="AY148" s="226" t="s">
        <v>132</v>
      </c>
    </row>
    <row r="149" spans="1:65" s="2" customFormat="1" ht="134.25" customHeight="1">
      <c r="A149" s="34"/>
      <c r="B149" s="35"/>
      <c r="C149" s="191" t="s">
        <v>335</v>
      </c>
      <c r="D149" s="191" t="s">
        <v>135</v>
      </c>
      <c r="E149" s="192" t="s">
        <v>221</v>
      </c>
      <c r="F149" s="193" t="s">
        <v>222</v>
      </c>
      <c r="G149" s="194" t="s">
        <v>191</v>
      </c>
      <c r="H149" s="195">
        <v>0.15</v>
      </c>
      <c r="I149" s="196"/>
      <c r="J149" s="197">
        <f>ROUND(I149*H149,2)</f>
        <v>0</v>
      </c>
      <c r="K149" s="193" t="s">
        <v>1</v>
      </c>
      <c r="L149" s="39"/>
      <c r="M149" s="198" t="s">
        <v>1</v>
      </c>
      <c r="N149" s="199" t="s">
        <v>40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140</v>
      </c>
      <c r="AT149" s="202" t="s">
        <v>135</v>
      </c>
      <c r="AU149" s="202" t="s">
        <v>85</v>
      </c>
      <c r="AY149" s="17" t="s">
        <v>132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83</v>
      </c>
      <c r="BK149" s="203">
        <f>ROUND(I149*H149,2)</f>
        <v>0</v>
      </c>
      <c r="BL149" s="17" t="s">
        <v>140</v>
      </c>
      <c r="BM149" s="202" t="s">
        <v>695</v>
      </c>
    </row>
    <row r="150" spans="1:65" s="13" customFormat="1">
      <c r="B150" s="204"/>
      <c r="C150" s="205"/>
      <c r="D150" s="206" t="s">
        <v>142</v>
      </c>
      <c r="E150" s="207" t="s">
        <v>1</v>
      </c>
      <c r="F150" s="208" t="s">
        <v>696</v>
      </c>
      <c r="G150" s="205"/>
      <c r="H150" s="209">
        <v>0.15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142</v>
      </c>
      <c r="AU150" s="215" t="s">
        <v>85</v>
      </c>
      <c r="AV150" s="13" t="s">
        <v>85</v>
      </c>
      <c r="AW150" s="13" t="s">
        <v>31</v>
      </c>
      <c r="AX150" s="13" t="s">
        <v>75</v>
      </c>
      <c r="AY150" s="215" t="s">
        <v>132</v>
      </c>
    </row>
    <row r="151" spans="1:65" s="14" customFormat="1">
      <c r="B151" s="216"/>
      <c r="C151" s="217"/>
      <c r="D151" s="206" t="s">
        <v>142</v>
      </c>
      <c r="E151" s="218" t="s">
        <v>1</v>
      </c>
      <c r="F151" s="219" t="s">
        <v>149</v>
      </c>
      <c r="G151" s="217"/>
      <c r="H151" s="220">
        <v>0.15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142</v>
      </c>
      <c r="AU151" s="226" t="s">
        <v>85</v>
      </c>
      <c r="AV151" s="14" t="s">
        <v>140</v>
      </c>
      <c r="AW151" s="14" t="s">
        <v>31</v>
      </c>
      <c r="AX151" s="14" t="s">
        <v>83</v>
      </c>
      <c r="AY151" s="226" t="s">
        <v>132</v>
      </c>
    </row>
    <row r="152" spans="1:65" s="2" customFormat="1" ht="114.95" customHeight="1">
      <c r="A152" s="34"/>
      <c r="B152" s="35"/>
      <c r="C152" s="191" t="s">
        <v>195</v>
      </c>
      <c r="D152" s="191" t="s">
        <v>135</v>
      </c>
      <c r="E152" s="192" t="s">
        <v>697</v>
      </c>
      <c r="F152" s="193" t="s">
        <v>698</v>
      </c>
      <c r="G152" s="194" t="s">
        <v>231</v>
      </c>
      <c r="H152" s="195">
        <v>4</v>
      </c>
      <c r="I152" s="196"/>
      <c r="J152" s="197">
        <f>ROUND(I152*H152,2)</f>
        <v>0</v>
      </c>
      <c r="K152" s="193" t="s">
        <v>616</v>
      </c>
      <c r="L152" s="39"/>
      <c r="M152" s="198" t="s">
        <v>1</v>
      </c>
      <c r="N152" s="199" t="s">
        <v>40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140</v>
      </c>
      <c r="AT152" s="202" t="s">
        <v>135</v>
      </c>
      <c r="AU152" s="202" t="s">
        <v>85</v>
      </c>
      <c r="AY152" s="17" t="s">
        <v>132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83</v>
      </c>
      <c r="BK152" s="203">
        <f>ROUND(I152*H152,2)</f>
        <v>0</v>
      </c>
      <c r="BL152" s="17" t="s">
        <v>140</v>
      </c>
      <c r="BM152" s="202" t="s">
        <v>699</v>
      </c>
    </row>
    <row r="153" spans="1:65" s="13" customFormat="1">
      <c r="B153" s="204"/>
      <c r="C153" s="205"/>
      <c r="D153" s="206" t="s">
        <v>142</v>
      </c>
      <c r="E153" s="207" t="s">
        <v>1</v>
      </c>
      <c r="F153" s="208" t="s">
        <v>140</v>
      </c>
      <c r="G153" s="205"/>
      <c r="H153" s="209">
        <v>4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142</v>
      </c>
      <c r="AU153" s="215" t="s">
        <v>85</v>
      </c>
      <c r="AV153" s="13" t="s">
        <v>85</v>
      </c>
      <c r="AW153" s="13" t="s">
        <v>31</v>
      </c>
      <c r="AX153" s="13" t="s">
        <v>75</v>
      </c>
      <c r="AY153" s="215" t="s">
        <v>132</v>
      </c>
    </row>
    <row r="154" spans="1:65" s="14" customFormat="1">
      <c r="B154" s="216"/>
      <c r="C154" s="217"/>
      <c r="D154" s="206" t="s">
        <v>142</v>
      </c>
      <c r="E154" s="218" t="s">
        <v>1</v>
      </c>
      <c r="F154" s="219" t="s">
        <v>149</v>
      </c>
      <c r="G154" s="217"/>
      <c r="H154" s="220">
        <v>4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142</v>
      </c>
      <c r="AU154" s="226" t="s">
        <v>85</v>
      </c>
      <c r="AV154" s="14" t="s">
        <v>140</v>
      </c>
      <c r="AW154" s="14" t="s">
        <v>31</v>
      </c>
      <c r="AX154" s="14" t="s">
        <v>83</v>
      </c>
      <c r="AY154" s="226" t="s">
        <v>132</v>
      </c>
    </row>
    <row r="155" spans="1:65" s="2" customFormat="1" ht="101.25" customHeight="1">
      <c r="A155" s="34"/>
      <c r="B155" s="35"/>
      <c r="C155" s="191" t="s">
        <v>200</v>
      </c>
      <c r="D155" s="191" t="s">
        <v>135</v>
      </c>
      <c r="E155" s="192" t="s">
        <v>700</v>
      </c>
      <c r="F155" s="193" t="s">
        <v>701</v>
      </c>
      <c r="G155" s="194" t="s">
        <v>203</v>
      </c>
      <c r="H155" s="195">
        <v>120</v>
      </c>
      <c r="I155" s="196"/>
      <c r="J155" s="197">
        <f>ROUND(I155*H155,2)</f>
        <v>0</v>
      </c>
      <c r="K155" s="193" t="s">
        <v>616</v>
      </c>
      <c r="L155" s="39"/>
      <c r="M155" s="198" t="s">
        <v>1</v>
      </c>
      <c r="N155" s="199" t="s">
        <v>40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140</v>
      </c>
      <c r="AT155" s="202" t="s">
        <v>135</v>
      </c>
      <c r="AU155" s="202" t="s">
        <v>85</v>
      </c>
      <c r="AY155" s="17" t="s">
        <v>132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83</v>
      </c>
      <c r="BK155" s="203">
        <f>ROUND(I155*H155,2)</f>
        <v>0</v>
      </c>
      <c r="BL155" s="17" t="s">
        <v>140</v>
      </c>
      <c r="BM155" s="202" t="s">
        <v>702</v>
      </c>
    </row>
    <row r="156" spans="1:65" s="13" customFormat="1">
      <c r="B156" s="204"/>
      <c r="C156" s="205"/>
      <c r="D156" s="206" t="s">
        <v>142</v>
      </c>
      <c r="E156" s="207" t="s">
        <v>1</v>
      </c>
      <c r="F156" s="208" t="s">
        <v>527</v>
      </c>
      <c r="G156" s="205"/>
      <c r="H156" s="209">
        <v>120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142</v>
      </c>
      <c r="AU156" s="215" t="s">
        <v>85</v>
      </c>
      <c r="AV156" s="13" t="s">
        <v>85</v>
      </c>
      <c r="AW156" s="13" t="s">
        <v>31</v>
      </c>
      <c r="AX156" s="13" t="s">
        <v>75</v>
      </c>
      <c r="AY156" s="215" t="s">
        <v>132</v>
      </c>
    </row>
    <row r="157" spans="1:65" s="14" customFormat="1">
      <c r="B157" s="216"/>
      <c r="C157" s="217"/>
      <c r="D157" s="206" t="s">
        <v>142</v>
      </c>
      <c r="E157" s="218" t="s">
        <v>1</v>
      </c>
      <c r="F157" s="219" t="s">
        <v>149</v>
      </c>
      <c r="G157" s="217"/>
      <c r="H157" s="220">
        <v>120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142</v>
      </c>
      <c r="AU157" s="226" t="s">
        <v>85</v>
      </c>
      <c r="AV157" s="14" t="s">
        <v>140</v>
      </c>
      <c r="AW157" s="14" t="s">
        <v>31</v>
      </c>
      <c r="AX157" s="14" t="s">
        <v>83</v>
      </c>
      <c r="AY157" s="226" t="s">
        <v>132</v>
      </c>
    </row>
    <row r="158" spans="1:65" s="2" customFormat="1" ht="16.5" customHeight="1">
      <c r="A158" s="34"/>
      <c r="B158" s="35"/>
      <c r="C158" s="227" t="s">
        <v>208</v>
      </c>
      <c r="D158" s="227" t="s">
        <v>164</v>
      </c>
      <c r="E158" s="228" t="s">
        <v>703</v>
      </c>
      <c r="F158" s="229" t="s">
        <v>704</v>
      </c>
      <c r="G158" s="230" t="s">
        <v>203</v>
      </c>
      <c r="H158" s="231">
        <v>6</v>
      </c>
      <c r="I158" s="232"/>
      <c r="J158" s="233">
        <f>ROUND(I158*H158,2)</f>
        <v>0</v>
      </c>
      <c r="K158" s="229" t="s">
        <v>139</v>
      </c>
      <c r="L158" s="234"/>
      <c r="M158" s="235" t="s">
        <v>1</v>
      </c>
      <c r="N158" s="236" t="s">
        <v>40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168</v>
      </c>
      <c r="AT158" s="202" t="s">
        <v>164</v>
      </c>
      <c r="AU158" s="202" t="s">
        <v>85</v>
      </c>
      <c r="AY158" s="17" t="s">
        <v>132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83</v>
      </c>
      <c r="BK158" s="203">
        <f>ROUND(I158*H158,2)</f>
        <v>0</v>
      </c>
      <c r="BL158" s="17" t="s">
        <v>140</v>
      </c>
      <c r="BM158" s="202" t="s">
        <v>705</v>
      </c>
    </row>
    <row r="159" spans="1:65" s="13" customFormat="1">
      <c r="B159" s="204"/>
      <c r="C159" s="205"/>
      <c r="D159" s="206" t="s">
        <v>142</v>
      </c>
      <c r="E159" s="207" t="s">
        <v>1</v>
      </c>
      <c r="F159" s="208" t="s">
        <v>171</v>
      </c>
      <c r="G159" s="205"/>
      <c r="H159" s="209">
        <v>6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142</v>
      </c>
      <c r="AU159" s="215" t="s">
        <v>85</v>
      </c>
      <c r="AV159" s="13" t="s">
        <v>85</v>
      </c>
      <c r="AW159" s="13" t="s">
        <v>31</v>
      </c>
      <c r="AX159" s="13" t="s">
        <v>75</v>
      </c>
      <c r="AY159" s="215" t="s">
        <v>132</v>
      </c>
    </row>
    <row r="160" spans="1:65" s="14" customFormat="1">
      <c r="B160" s="216"/>
      <c r="C160" s="217"/>
      <c r="D160" s="206" t="s">
        <v>142</v>
      </c>
      <c r="E160" s="218" t="s">
        <v>1</v>
      </c>
      <c r="F160" s="219" t="s">
        <v>149</v>
      </c>
      <c r="G160" s="217"/>
      <c r="H160" s="220">
        <v>6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142</v>
      </c>
      <c r="AU160" s="226" t="s">
        <v>85</v>
      </c>
      <c r="AV160" s="14" t="s">
        <v>140</v>
      </c>
      <c r="AW160" s="14" t="s">
        <v>31</v>
      </c>
      <c r="AX160" s="14" t="s">
        <v>83</v>
      </c>
      <c r="AY160" s="226" t="s">
        <v>132</v>
      </c>
    </row>
    <row r="161" spans="1:65" s="2" customFormat="1" ht="60">
      <c r="A161" s="34"/>
      <c r="B161" s="35"/>
      <c r="C161" s="191" t="s">
        <v>215</v>
      </c>
      <c r="D161" s="191" t="s">
        <v>135</v>
      </c>
      <c r="E161" s="192" t="s">
        <v>706</v>
      </c>
      <c r="F161" s="193" t="s">
        <v>707</v>
      </c>
      <c r="G161" s="194" t="s">
        <v>203</v>
      </c>
      <c r="H161" s="195">
        <v>6</v>
      </c>
      <c r="I161" s="196"/>
      <c r="J161" s="197">
        <f>ROUND(I161*H161,2)</f>
        <v>0</v>
      </c>
      <c r="K161" s="193" t="s">
        <v>616</v>
      </c>
      <c r="L161" s="39"/>
      <c r="M161" s="198" t="s">
        <v>1</v>
      </c>
      <c r="N161" s="199" t="s">
        <v>40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140</v>
      </c>
      <c r="AT161" s="202" t="s">
        <v>135</v>
      </c>
      <c r="AU161" s="202" t="s">
        <v>85</v>
      </c>
      <c r="AY161" s="17" t="s">
        <v>132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83</v>
      </c>
      <c r="BK161" s="203">
        <f>ROUND(I161*H161,2)</f>
        <v>0</v>
      </c>
      <c r="BL161" s="17" t="s">
        <v>140</v>
      </c>
      <c r="BM161" s="202" t="s">
        <v>708</v>
      </c>
    </row>
    <row r="162" spans="1:65" s="13" customFormat="1">
      <c r="B162" s="204"/>
      <c r="C162" s="205"/>
      <c r="D162" s="206" t="s">
        <v>142</v>
      </c>
      <c r="E162" s="207" t="s">
        <v>1</v>
      </c>
      <c r="F162" s="208" t="s">
        <v>709</v>
      </c>
      <c r="G162" s="205"/>
      <c r="H162" s="209">
        <v>6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142</v>
      </c>
      <c r="AU162" s="215" t="s">
        <v>85</v>
      </c>
      <c r="AV162" s="13" t="s">
        <v>85</v>
      </c>
      <c r="AW162" s="13" t="s">
        <v>31</v>
      </c>
      <c r="AX162" s="13" t="s">
        <v>75</v>
      </c>
      <c r="AY162" s="215" t="s">
        <v>132</v>
      </c>
    </row>
    <row r="163" spans="1:65" s="14" customFormat="1">
      <c r="B163" s="216"/>
      <c r="C163" s="217"/>
      <c r="D163" s="206" t="s">
        <v>142</v>
      </c>
      <c r="E163" s="218" t="s">
        <v>1</v>
      </c>
      <c r="F163" s="219" t="s">
        <v>149</v>
      </c>
      <c r="G163" s="217"/>
      <c r="H163" s="220">
        <v>6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142</v>
      </c>
      <c r="AU163" s="226" t="s">
        <v>85</v>
      </c>
      <c r="AV163" s="14" t="s">
        <v>140</v>
      </c>
      <c r="AW163" s="14" t="s">
        <v>31</v>
      </c>
      <c r="AX163" s="14" t="s">
        <v>83</v>
      </c>
      <c r="AY163" s="226" t="s">
        <v>132</v>
      </c>
    </row>
    <row r="164" spans="1:65" s="2" customFormat="1" ht="48">
      <c r="A164" s="34"/>
      <c r="B164" s="35"/>
      <c r="C164" s="191" t="s">
        <v>220</v>
      </c>
      <c r="D164" s="191" t="s">
        <v>135</v>
      </c>
      <c r="E164" s="192" t="s">
        <v>710</v>
      </c>
      <c r="F164" s="193" t="s">
        <v>711</v>
      </c>
      <c r="G164" s="194" t="s">
        <v>203</v>
      </c>
      <c r="H164" s="195">
        <v>6</v>
      </c>
      <c r="I164" s="196"/>
      <c r="J164" s="197">
        <f>ROUND(I164*H164,2)</f>
        <v>0</v>
      </c>
      <c r="K164" s="193" t="s">
        <v>616</v>
      </c>
      <c r="L164" s="39"/>
      <c r="M164" s="198" t="s">
        <v>1</v>
      </c>
      <c r="N164" s="199" t="s">
        <v>40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140</v>
      </c>
      <c r="AT164" s="202" t="s">
        <v>135</v>
      </c>
      <c r="AU164" s="202" t="s">
        <v>85</v>
      </c>
      <c r="AY164" s="17" t="s">
        <v>132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83</v>
      </c>
      <c r="BK164" s="203">
        <f>ROUND(I164*H164,2)</f>
        <v>0</v>
      </c>
      <c r="BL164" s="17" t="s">
        <v>140</v>
      </c>
      <c r="BM164" s="202" t="s">
        <v>712</v>
      </c>
    </row>
    <row r="165" spans="1:65" s="13" customFormat="1">
      <c r="B165" s="204"/>
      <c r="C165" s="205"/>
      <c r="D165" s="206" t="s">
        <v>142</v>
      </c>
      <c r="E165" s="207" t="s">
        <v>1</v>
      </c>
      <c r="F165" s="208" t="s">
        <v>171</v>
      </c>
      <c r="G165" s="205"/>
      <c r="H165" s="209">
        <v>6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142</v>
      </c>
      <c r="AU165" s="215" t="s">
        <v>85</v>
      </c>
      <c r="AV165" s="13" t="s">
        <v>85</v>
      </c>
      <c r="AW165" s="13" t="s">
        <v>31</v>
      </c>
      <c r="AX165" s="13" t="s">
        <v>75</v>
      </c>
      <c r="AY165" s="215" t="s">
        <v>132</v>
      </c>
    </row>
    <row r="166" spans="1:65" s="14" customFormat="1">
      <c r="B166" s="216"/>
      <c r="C166" s="217"/>
      <c r="D166" s="206" t="s">
        <v>142</v>
      </c>
      <c r="E166" s="218" t="s">
        <v>1</v>
      </c>
      <c r="F166" s="219" t="s">
        <v>149</v>
      </c>
      <c r="G166" s="217"/>
      <c r="H166" s="220">
        <v>6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142</v>
      </c>
      <c r="AU166" s="226" t="s">
        <v>85</v>
      </c>
      <c r="AV166" s="14" t="s">
        <v>140</v>
      </c>
      <c r="AW166" s="14" t="s">
        <v>31</v>
      </c>
      <c r="AX166" s="14" t="s">
        <v>83</v>
      </c>
      <c r="AY166" s="226" t="s">
        <v>132</v>
      </c>
    </row>
    <row r="167" spans="1:65" s="2" customFormat="1" ht="36">
      <c r="A167" s="34"/>
      <c r="B167" s="35"/>
      <c r="C167" s="191" t="s">
        <v>8</v>
      </c>
      <c r="D167" s="191" t="s">
        <v>135</v>
      </c>
      <c r="E167" s="192" t="s">
        <v>713</v>
      </c>
      <c r="F167" s="193" t="s">
        <v>714</v>
      </c>
      <c r="G167" s="194" t="s">
        <v>203</v>
      </c>
      <c r="H167" s="195">
        <v>40</v>
      </c>
      <c r="I167" s="196"/>
      <c r="J167" s="197">
        <f>ROUND(I167*H167,2)</f>
        <v>0</v>
      </c>
      <c r="K167" s="193" t="s">
        <v>616</v>
      </c>
      <c r="L167" s="39"/>
      <c r="M167" s="198" t="s">
        <v>1</v>
      </c>
      <c r="N167" s="199" t="s">
        <v>40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140</v>
      </c>
      <c r="AT167" s="202" t="s">
        <v>135</v>
      </c>
      <c r="AU167" s="202" t="s">
        <v>85</v>
      </c>
      <c r="AY167" s="17" t="s">
        <v>132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83</v>
      </c>
      <c r="BK167" s="203">
        <f>ROUND(I167*H167,2)</f>
        <v>0</v>
      </c>
      <c r="BL167" s="17" t="s">
        <v>140</v>
      </c>
      <c r="BM167" s="202" t="s">
        <v>715</v>
      </c>
    </row>
    <row r="168" spans="1:65" s="13" customFormat="1">
      <c r="B168" s="204"/>
      <c r="C168" s="205"/>
      <c r="D168" s="206" t="s">
        <v>142</v>
      </c>
      <c r="E168" s="207" t="s">
        <v>1</v>
      </c>
      <c r="F168" s="208" t="s">
        <v>554</v>
      </c>
      <c r="G168" s="205"/>
      <c r="H168" s="209">
        <v>40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142</v>
      </c>
      <c r="AU168" s="215" t="s">
        <v>85</v>
      </c>
      <c r="AV168" s="13" t="s">
        <v>85</v>
      </c>
      <c r="AW168" s="13" t="s">
        <v>31</v>
      </c>
      <c r="AX168" s="13" t="s">
        <v>75</v>
      </c>
      <c r="AY168" s="215" t="s">
        <v>132</v>
      </c>
    </row>
    <row r="169" spans="1:65" s="14" customFormat="1">
      <c r="B169" s="216"/>
      <c r="C169" s="217"/>
      <c r="D169" s="206" t="s">
        <v>142</v>
      </c>
      <c r="E169" s="218" t="s">
        <v>1</v>
      </c>
      <c r="F169" s="219" t="s">
        <v>149</v>
      </c>
      <c r="G169" s="217"/>
      <c r="H169" s="220">
        <v>40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142</v>
      </c>
      <c r="AU169" s="226" t="s">
        <v>85</v>
      </c>
      <c r="AV169" s="14" t="s">
        <v>140</v>
      </c>
      <c r="AW169" s="14" t="s">
        <v>31</v>
      </c>
      <c r="AX169" s="14" t="s">
        <v>83</v>
      </c>
      <c r="AY169" s="226" t="s">
        <v>132</v>
      </c>
    </row>
    <row r="170" spans="1:65" s="2" customFormat="1" ht="55.5" customHeight="1">
      <c r="A170" s="34"/>
      <c r="B170" s="35"/>
      <c r="C170" s="191" t="s">
        <v>228</v>
      </c>
      <c r="D170" s="191" t="s">
        <v>135</v>
      </c>
      <c r="E170" s="192" t="s">
        <v>716</v>
      </c>
      <c r="F170" s="193" t="s">
        <v>717</v>
      </c>
      <c r="G170" s="194" t="s">
        <v>138</v>
      </c>
      <c r="H170" s="195">
        <v>48</v>
      </c>
      <c r="I170" s="196"/>
      <c r="J170" s="197">
        <f>ROUND(I170*H170,2)</f>
        <v>0</v>
      </c>
      <c r="K170" s="193" t="s">
        <v>616</v>
      </c>
      <c r="L170" s="39"/>
      <c r="M170" s="198" t="s">
        <v>1</v>
      </c>
      <c r="N170" s="199" t="s">
        <v>40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140</v>
      </c>
      <c r="AT170" s="202" t="s">
        <v>135</v>
      </c>
      <c r="AU170" s="202" t="s">
        <v>85</v>
      </c>
      <c r="AY170" s="17" t="s">
        <v>132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83</v>
      </c>
      <c r="BK170" s="203">
        <f>ROUND(I170*H170,2)</f>
        <v>0</v>
      </c>
      <c r="BL170" s="17" t="s">
        <v>140</v>
      </c>
      <c r="BM170" s="202" t="s">
        <v>718</v>
      </c>
    </row>
    <row r="171" spans="1:65" s="13" customFormat="1">
      <c r="B171" s="204"/>
      <c r="C171" s="205"/>
      <c r="D171" s="206" t="s">
        <v>142</v>
      </c>
      <c r="E171" s="207" t="s">
        <v>1</v>
      </c>
      <c r="F171" s="208" t="s">
        <v>719</v>
      </c>
      <c r="G171" s="205"/>
      <c r="H171" s="209">
        <v>48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142</v>
      </c>
      <c r="AU171" s="215" t="s">
        <v>85</v>
      </c>
      <c r="AV171" s="13" t="s">
        <v>85</v>
      </c>
      <c r="AW171" s="13" t="s">
        <v>31</v>
      </c>
      <c r="AX171" s="13" t="s">
        <v>75</v>
      </c>
      <c r="AY171" s="215" t="s">
        <v>132</v>
      </c>
    </row>
    <row r="172" spans="1:65" s="14" customFormat="1">
      <c r="B172" s="216"/>
      <c r="C172" s="217"/>
      <c r="D172" s="206" t="s">
        <v>142</v>
      </c>
      <c r="E172" s="218" t="s">
        <v>1</v>
      </c>
      <c r="F172" s="219" t="s">
        <v>149</v>
      </c>
      <c r="G172" s="217"/>
      <c r="H172" s="220">
        <v>48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142</v>
      </c>
      <c r="AU172" s="226" t="s">
        <v>85</v>
      </c>
      <c r="AV172" s="14" t="s">
        <v>140</v>
      </c>
      <c r="AW172" s="14" t="s">
        <v>31</v>
      </c>
      <c r="AX172" s="14" t="s">
        <v>83</v>
      </c>
      <c r="AY172" s="226" t="s">
        <v>132</v>
      </c>
    </row>
    <row r="173" spans="1:65" s="2" customFormat="1" ht="78" customHeight="1">
      <c r="A173" s="34"/>
      <c r="B173" s="35"/>
      <c r="C173" s="191" t="s">
        <v>235</v>
      </c>
      <c r="D173" s="191" t="s">
        <v>135</v>
      </c>
      <c r="E173" s="192" t="s">
        <v>720</v>
      </c>
      <c r="F173" s="193" t="s">
        <v>721</v>
      </c>
      <c r="G173" s="194" t="s">
        <v>138</v>
      </c>
      <c r="H173" s="195">
        <v>36</v>
      </c>
      <c r="I173" s="196"/>
      <c r="J173" s="197">
        <f>ROUND(I173*H173,2)</f>
        <v>0</v>
      </c>
      <c r="K173" s="193" t="s">
        <v>616</v>
      </c>
      <c r="L173" s="39"/>
      <c r="M173" s="198" t="s">
        <v>1</v>
      </c>
      <c r="N173" s="199" t="s">
        <v>40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140</v>
      </c>
      <c r="AT173" s="202" t="s">
        <v>135</v>
      </c>
      <c r="AU173" s="202" t="s">
        <v>85</v>
      </c>
      <c r="AY173" s="17" t="s">
        <v>132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83</v>
      </c>
      <c r="BK173" s="203">
        <f>ROUND(I173*H173,2)</f>
        <v>0</v>
      </c>
      <c r="BL173" s="17" t="s">
        <v>140</v>
      </c>
      <c r="BM173" s="202" t="s">
        <v>722</v>
      </c>
    </row>
    <row r="174" spans="1:65" s="13" customFormat="1">
      <c r="B174" s="204"/>
      <c r="C174" s="205"/>
      <c r="D174" s="206" t="s">
        <v>142</v>
      </c>
      <c r="E174" s="207" t="s">
        <v>1</v>
      </c>
      <c r="F174" s="208" t="s">
        <v>723</v>
      </c>
      <c r="G174" s="205"/>
      <c r="H174" s="209">
        <v>36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142</v>
      </c>
      <c r="AU174" s="215" t="s">
        <v>85</v>
      </c>
      <c r="AV174" s="13" t="s">
        <v>85</v>
      </c>
      <c r="AW174" s="13" t="s">
        <v>31</v>
      </c>
      <c r="AX174" s="13" t="s">
        <v>75</v>
      </c>
      <c r="AY174" s="215" t="s">
        <v>132</v>
      </c>
    </row>
    <row r="175" spans="1:65" s="14" customFormat="1">
      <c r="B175" s="216"/>
      <c r="C175" s="217"/>
      <c r="D175" s="206" t="s">
        <v>142</v>
      </c>
      <c r="E175" s="218" t="s">
        <v>1</v>
      </c>
      <c r="F175" s="219" t="s">
        <v>149</v>
      </c>
      <c r="G175" s="217"/>
      <c r="H175" s="220">
        <v>36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142</v>
      </c>
      <c r="AU175" s="226" t="s">
        <v>85</v>
      </c>
      <c r="AV175" s="14" t="s">
        <v>140</v>
      </c>
      <c r="AW175" s="14" t="s">
        <v>31</v>
      </c>
      <c r="AX175" s="14" t="s">
        <v>83</v>
      </c>
      <c r="AY175" s="226" t="s">
        <v>132</v>
      </c>
    </row>
    <row r="176" spans="1:65" s="2" customFormat="1" ht="21.75" customHeight="1">
      <c r="A176" s="34"/>
      <c r="B176" s="35"/>
      <c r="C176" s="227" t="s">
        <v>240</v>
      </c>
      <c r="D176" s="227" t="s">
        <v>164</v>
      </c>
      <c r="E176" s="228" t="s">
        <v>724</v>
      </c>
      <c r="F176" s="229" t="s">
        <v>725</v>
      </c>
      <c r="G176" s="230" t="s">
        <v>167</v>
      </c>
      <c r="H176" s="231">
        <v>12.42</v>
      </c>
      <c r="I176" s="232"/>
      <c r="J176" s="233">
        <f>ROUND(I176*H176,2)</f>
        <v>0</v>
      </c>
      <c r="K176" s="229" t="s">
        <v>139</v>
      </c>
      <c r="L176" s="234"/>
      <c r="M176" s="235" t="s">
        <v>1</v>
      </c>
      <c r="N176" s="236" t="s">
        <v>40</v>
      </c>
      <c r="O176" s="71"/>
      <c r="P176" s="200">
        <f>O176*H176</f>
        <v>0</v>
      </c>
      <c r="Q176" s="200">
        <v>1</v>
      </c>
      <c r="R176" s="200">
        <f>Q176*H176</f>
        <v>12.42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168</v>
      </c>
      <c r="AT176" s="202" t="s">
        <v>164</v>
      </c>
      <c r="AU176" s="202" t="s">
        <v>85</v>
      </c>
      <c r="AY176" s="17" t="s">
        <v>132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83</v>
      </c>
      <c r="BK176" s="203">
        <f>ROUND(I176*H176,2)</f>
        <v>0</v>
      </c>
      <c r="BL176" s="17" t="s">
        <v>140</v>
      </c>
      <c r="BM176" s="202" t="s">
        <v>726</v>
      </c>
    </row>
    <row r="177" spans="1:65" s="13" customFormat="1">
      <c r="B177" s="204"/>
      <c r="C177" s="205"/>
      <c r="D177" s="206" t="s">
        <v>142</v>
      </c>
      <c r="E177" s="207" t="s">
        <v>1</v>
      </c>
      <c r="F177" s="208" t="s">
        <v>727</v>
      </c>
      <c r="G177" s="205"/>
      <c r="H177" s="209">
        <v>12.42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142</v>
      </c>
      <c r="AU177" s="215" t="s">
        <v>85</v>
      </c>
      <c r="AV177" s="13" t="s">
        <v>85</v>
      </c>
      <c r="AW177" s="13" t="s">
        <v>31</v>
      </c>
      <c r="AX177" s="13" t="s">
        <v>75</v>
      </c>
      <c r="AY177" s="215" t="s">
        <v>132</v>
      </c>
    </row>
    <row r="178" spans="1:65" s="14" customFormat="1">
      <c r="B178" s="216"/>
      <c r="C178" s="217"/>
      <c r="D178" s="206" t="s">
        <v>142</v>
      </c>
      <c r="E178" s="218" t="s">
        <v>1</v>
      </c>
      <c r="F178" s="219" t="s">
        <v>149</v>
      </c>
      <c r="G178" s="217"/>
      <c r="H178" s="220">
        <v>12.42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142</v>
      </c>
      <c r="AU178" s="226" t="s">
        <v>85</v>
      </c>
      <c r="AV178" s="14" t="s">
        <v>140</v>
      </c>
      <c r="AW178" s="14" t="s">
        <v>31</v>
      </c>
      <c r="AX178" s="14" t="s">
        <v>83</v>
      </c>
      <c r="AY178" s="226" t="s">
        <v>132</v>
      </c>
    </row>
    <row r="179" spans="1:65" s="2" customFormat="1" ht="24">
      <c r="A179" s="34"/>
      <c r="B179" s="35"/>
      <c r="C179" s="227" t="s">
        <v>245</v>
      </c>
      <c r="D179" s="227" t="s">
        <v>164</v>
      </c>
      <c r="E179" s="228" t="s">
        <v>565</v>
      </c>
      <c r="F179" s="229" t="s">
        <v>566</v>
      </c>
      <c r="G179" s="230" t="s">
        <v>167</v>
      </c>
      <c r="H179" s="231">
        <v>4.1399999999999997</v>
      </c>
      <c r="I179" s="232"/>
      <c r="J179" s="233">
        <f>ROUND(I179*H179,2)</f>
        <v>0</v>
      </c>
      <c r="K179" s="229" t="s">
        <v>139</v>
      </c>
      <c r="L179" s="234"/>
      <c r="M179" s="235" t="s">
        <v>1</v>
      </c>
      <c r="N179" s="236" t="s">
        <v>40</v>
      </c>
      <c r="O179" s="71"/>
      <c r="P179" s="200">
        <f>O179*H179</f>
        <v>0</v>
      </c>
      <c r="Q179" s="200">
        <v>1</v>
      </c>
      <c r="R179" s="200">
        <f>Q179*H179</f>
        <v>4.1399999999999997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168</v>
      </c>
      <c r="AT179" s="202" t="s">
        <v>164</v>
      </c>
      <c r="AU179" s="202" t="s">
        <v>85</v>
      </c>
      <c r="AY179" s="17" t="s">
        <v>132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83</v>
      </c>
      <c r="BK179" s="203">
        <f>ROUND(I179*H179,2)</f>
        <v>0</v>
      </c>
      <c r="BL179" s="17" t="s">
        <v>140</v>
      </c>
      <c r="BM179" s="202" t="s">
        <v>728</v>
      </c>
    </row>
    <row r="180" spans="1:65" s="13" customFormat="1">
      <c r="B180" s="204"/>
      <c r="C180" s="205"/>
      <c r="D180" s="206" t="s">
        <v>142</v>
      </c>
      <c r="E180" s="207" t="s">
        <v>1</v>
      </c>
      <c r="F180" s="208" t="s">
        <v>729</v>
      </c>
      <c r="G180" s="205"/>
      <c r="H180" s="209">
        <v>4.1399999999999997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142</v>
      </c>
      <c r="AU180" s="215" t="s">
        <v>85</v>
      </c>
      <c r="AV180" s="13" t="s">
        <v>85</v>
      </c>
      <c r="AW180" s="13" t="s">
        <v>31</v>
      </c>
      <c r="AX180" s="13" t="s">
        <v>75</v>
      </c>
      <c r="AY180" s="215" t="s">
        <v>132</v>
      </c>
    </row>
    <row r="181" spans="1:65" s="14" customFormat="1">
      <c r="B181" s="216"/>
      <c r="C181" s="217"/>
      <c r="D181" s="206" t="s">
        <v>142</v>
      </c>
      <c r="E181" s="218" t="s">
        <v>1</v>
      </c>
      <c r="F181" s="219" t="s">
        <v>149</v>
      </c>
      <c r="G181" s="217"/>
      <c r="H181" s="220">
        <v>4.1399999999999997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142</v>
      </c>
      <c r="AU181" s="226" t="s">
        <v>85</v>
      </c>
      <c r="AV181" s="14" t="s">
        <v>140</v>
      </c>
      <c r="AW181" s="14" t="s">
        <v>31</v>
      </c>
      <c r="AX181" s="14" t="s">
        <v>83</v>
      </c>
      <c r="AY181" s="226" t="s">
        <v>132</v>
      </c>
    </row>
    <row r="182" spans="1:65" s="12" customFormat="1" ht="25.9" customHeight="1">
      <c r="B182" s="175"/>
      <c r="C182" s="176"/>
      <c r="D182" s="177" t="s">
        <v>74</v>
      </c>
      <c r="E182" s="178" t="s">
        <v>271</v>
      </c>
      <c r="F182" s="178" t="s">
        <v>272</v>
      </c>
      <c r="G182" s="176"/>
      <c r="H182" s="176"/>
      <c r="I182" s="179"/>
      <c r="J182" s="180">
        <f>BK182</f>
        <v>0</v>
      </c>
      <c r="K182" s="176"/>
      <c r="L182" s="181"/>
      <c r="M182" s="182"/>
      <c r="N182" s="183"/>
      <c r="O182" s="183"/>
      <c r="P182" s="184">
        <f>SUM(P183:P205)</f>
        <v>0</v>
      </c>
      <c r="Q182" s="183"/>
      <c r="R182" s="184">
        <f>SUM(R183:R205)</f>
        <v>0</v>
      </c>
      <c r="S182" s="183"/>
      <c r="T182" s="185">
        <f>SUM(T183:T205)</f>
        <v>0</v>
      </c>
      <c r="AR182" s="186" t="s">
        <v>140</v>
      </c>
      <c r="AT182" s="187" t="s">
        <v>74</v>
      </c>
      <c r="AU182" s="187" t="s">
        <v>75</v>
      </c>
      <c r="AY182" s="186" t="s">
        <v>132</v>
      </c>
      <c r="BK182" s="188">
        <f>SUM(BK183:BK205)</f>
        <v>0</v>
      </c>
    </row>
    <row r="183" spans="1:65" s="2" customFormat="1" ht="189.75" customHeight="1">
      <c r="A183" s="34"/>
      <c r="B183" s="35"/>
      <c r="C183" s="191" t="s">
        <v>257</v>
      </c>
      <c r="D183" s="191" t="s">
        <v>135</v>
      </c>
      <c r="E183" s="192" t="s">
        <v>293</v>
      </c>
      <c r="F183" s="193" t="s">
        <v>730</v>
      </c>
      <c r="G183" s="194" t="s">
        <v>167</v>
      </c>
      <c r="H183" s="195">
        <v>123.69</v>
      </c>
      <c r="I183" s="196"/>
      <c r="J183" s="197">
        <f>ROUND(I183*H183,2)</f>
        <v>0</v>
      </c>
      <c r="K183" s="193" t="s">
        <v>731</v>
      </c>
      <c r="L183" s="39"/>
      <c r="M183" s="198" t="s">
        <v>1</v>
      </c>
      <c r="N183" s="199" t="s">
        <v>40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280</v>
      </c>
      <c r="AT183" s="202" t="s">
        <v>135</v>
      </c>
      <c r="AU183" s="202" t="s">
        <v>83</v>
      </c>
      <c r="AY183" s="17" t="s">
        <v>132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83</v>
      </c>
      <c r="BK183" s="203">
        <f>ROUND(I183*H183,2)</f>
        <v>0</v>
      </c>
      <c r="BL183" s="17" t="s">
        <v>280</v>
      </c>
      <c r="BM183" s="202" t="s">
        <v>732</v>
      </c>
    </row>
    <row r="184" spans="1:65" s="13" customFormat="1">
      <c r="B184" s="204"/>
      <c r="C184" s="205"/>
      <c r="D184" s="206" t="s">
        <v>142</v>
      </c>
      <c r="E184" s="207" t="s">
        <v>1</v>
      </c>
      <c r="F184" s="208" t="s">
        <v>733</v>
      </c>
      <c r="G184" s="205"/>
      <c r="H184" s="209">
        <v>16.559999999999999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142</v>
      </c>
      <c r="AU184" s="215" t="s">
        <v>83</v>
      </c>
      <c r="AV184" s="13" t="s">
        <v>85</v>
      </c>
      <c r="AW184" s="13" t="s">
        <v>31</v>
      </c>
      <c r="AX184" s="13" t="s">
        <v>75</v>
      </c>
      <c r="AY184" s="215" t="s">
        <v>132</v>
      </c>
    </row>
    <row r="185" spans="1:65" s="13" customFormat="1">
      <c r="B185" s="204"/>
      <c r="C185" s="205"/>
      <c r="D185" s="206" t="s">
        <v>142</v>
      </c>
      <c r="E185" s="207" t="s">
        <v>1</v>
      </c>
      <c r="F185" s="208" t="s">
        <v>734</v>
      </c>
      <c r="G185" s="205"/>
      <c r="H185" s="209">
        <v>22.08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142</v>
      </c>
      <c r="AU185" s="215" t="s">
        <v>83</v>
      </c>
      <c r="AV185" s="13" t="s">
        <v>85</v>
      </c>
      <c r="AW185" s="13" t="s">
        <v>31</v>
      </c>
      <c r="AX185" s="13" t="s">
        <v>75</v>
      </c>
      <c r="AY185" s="215" t="s">
        <v>132</v>
      </c>
    </row>
    <row r="186" spans="1:65" s="13" customFormat="1">
      <c r="B186" s="204"/>
      <c r="C186" s="205"/>
      <c r="D186" s="206" t="s">
        <v>142</v>
      </c>
      <c r="E186" s="207" t="s">
        <v>1</v>
      </c>
      <c r="F186" s="208" t="s">
        <v>735</v>
      </c>
      <c r="G186" s="205"/>
      <c r="H186" s="209">
        <v>85.05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142</v>
      </c>
      <c r="AU186" s="215" t="s">
        <v>83</v>
      </c>
      <c r="AV186" s="13" t="s">
        <v>85</v>
      </c>
      <c r="AW186" s="13" t="s">
        <v>31</v>
      </c>
      <c r="AX186" s="13" t="s">
        <v>75</v>
      </c>
      <c r="AY186" s="215" t="s">
        <v>132</v>
      </c>
    </row>
    <row r="187" spans="1:65" s="14" customFormat="1">
      <c r="B187" s="216"/>
      <c r="C187" s="217"/>
      <c r="D187" s="206" t="s">
        <v>142</v>
      </c>
      <c r="E187" s="218" t="s">
        <v>1</v>
      </c>
      <c r="F187" s="219" t="s">
        <v>149</v>
      </c>
      <c r="G187" s="217"/>
      <c r="H187" s="220">
        <v>123.69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142</v>
      </c>
      <c r="AU187" s="226" t="s">
        <v>83</v>
      </c>
      <c r="AV187" s="14" t="s">
        <v>140</v>
      </c>
      <c r="AW187" s="14" t="s">
        <v>31</v>
      </c>
      <c r="AX187" s="14" t="s">
        <v>83</v>
      </c>
      <c r="AY187" s="226" t="s">
        <v>132</v>
      </c>
    </row>
    <row r="188" spans="1:65" s="2" customFormat="1" ht="194.45" customHeight="1">
      <c r="A188" s="34"/>
      <c r="B188" s="35"/>
      <c r="C188" s="191" t="s">
        <v>7</v>
      </c>
      <c r="D188" s="191" t="s">
        <v>135</v>
      </c>
      <c r="E188" s="192" t="s">
        <v>736</v>
      </c>
      <c r="F188" s="193" t="s">
        <v>737</v>
      </c>
      <c r="G188" s="194" t="s">
        <v>167</v>
      </c>
      <c r="H188" s="195">
        <v>6.6</v>
      </c>
      <c r="I188" s="196"/>
      <c r="J188" s="197">
        <f>ROUND(I188*H188,2)</f>
        <v>0</v>
      </c>
      <c r="K188" s="193" t="s">
        <v>731</v>
      </c>
      <c r="L188" s="39"/>
      <c r="M188" s="198" t="s">
        <v>1</v>
      </c>
      <c r="N188" s="199" t="s">
        <v>40</v>
      </c>
      <c r="O188" s="7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280</v>
      </c>
      <c r="AT188" s="202" t="s">
        <v>135</v>
      </c>
      <c r="AU188" s="202" t="s">
        <v>83</v>
      </c>
      <c r="AY188" s="17" t="s">
        <v>132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83</v>
      </c>
      <c r="BK188" s="203">
        <f>ROUND(I188*H188,2)</f>
        <v>0</v>
      </c>
      <c r="BL188" s="17" t="s">
        <v>280</v>
      </c>
      <c r="BM188" s="202" t="s">
        <v>738</v>
      </c>
    </row>
    <row r="189" spans="1:65" s="13" customFormat="1">
      <c r="B189" s="204"/>
      <c r="C189" s="205"/>
      <c r="D189" s="206" t="s">
        <v>142</v>
      </c>
      <c r="E189" s="207" t="s">
        <v>1</v>
      </c>
      <c r="F189" s="208" t="s">
        <v>739</v>
      </c>
      <c r="G189" s="205"/>
      <c r="H189" s="209">
        <v>6.6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142</v>
      </c>
      <c r="AU189" s="215" t="s">
        <v>83</v>
      </c>
      <c r="AV189" s="13" t="s">
        <v>85</v>
      </c>
      <c r="AW189" s="13" t="s">
        <v>31</v>
      </c>
      <c r="AX189" s="13" t="s">
        <v>75</v>
      </c>
      <c r="AY189" s="215" t="s">
        <v>132</v>
      </c>
    </row>
    <row r="190" spans="1:65" s="14" customFormat="1">
      <c r="B190" s="216"/>
      <c r="C190" s="217"/>
      <c r="D190" s="206" t="s">
        <v>142</v>
      </c>
      <c r="E190" s="218" t="s">
        <v>1</v>
      </c>
      <c r="F190" s="219" t="s">
        <v>149</v>
      </c>
      <c r="G190" s="217"/>
      <c r="H190" s="220">
        <v>6.6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142</v>
      </c>
      <c r="AU190" s="226" t="s">
        <v>83</v>
      </c>
      <c r="AV190" s="14" t="s">
        <v>140</v>
      </c>
      <c r="AW190" s="14" t="s">
        <v>31</v>
      </c>
      <c r="AX190" s="14" t="s">
        <v>83</v>
      </c>
      <c r="AY190" s="226" t="s">
        <v>132</v>
      </c>
    </row>
    <row r="191" spans="1:65" s="2" customFormat="1" ht="84">
      <c r="A191" s="34"/>
      <c r="B191" s="35"/>
      <c r="C191" s="191" t="s">
        <v>266</v>
      </c>
      <c r="D191" s="191" t="s">
        <v>135</v>
      </c>
      <c r="E191" s="192" t="s">
        <v>299</v>
      </c>
      <c r="F191" s="193" t="s">
        <v>740</v>
      </c>
      <c r="G191" s="194" t="s">
        <v>174</v>
      </c>
      <c r="H191" s="195">
        <v>2</v>
      </c>
      <c r="I191" s="196"/>
      <c r="J191" s="197">
        <f>ROUND(I191*H191,2)</f>
        <v>0</v>
      </c>
      <c r="K191" s="193" t="s">
        <v>616</v>
      </c>
      <c r="L191" s="39"/>
      <c r="M191" s="198" t="s">
        <v>1</v>
      </c>
      <c r="N191" s="199" t="s">
        <v>40</v>
      </c>
      <c r="O191" s="71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280</v>
      </c>
      <c r="AT191" s="202" t="s">
        <v>135</v>
      </c>
      <c r="AU191" s="202" t="s">
        <v>83</v>
      </c>
      <c r="AY191" s="17" t="s">
        <v>132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83</v>
      </c>
      <c r="BK191" s="203">
        <f>ROUND(I191*H191,2)</f>
        <v>0</v>
      </c>
      <c r="BL191" s="17" t="s">
        <v>280</v>
      </c>
      <c r="BM191" s="202" t="s">
        <v>741</v>
      </c>
    </row>
    <row r="192" spans="1:65" s="13" customFormat="1">
      <c r="B192" s="204"/>
      <c r="C192" s="205"/>
      <c r="D192" s="206" t="s">
        <v>142</v>
      </c>
      <c r="E192" s="207" t="s">
        <v>1</v>
      </c>
      <c r="F192" s="208" t="s">
        <v>85</v>
      </c>
      <c r="G192" s="205"/>
      <c r="H192" s="209">
        <v>2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142</v>
      </c>
      <c r="AU192" s="215" t="s">
        <v>83</v>
      </c>
      <c r="AV192" s="13" t="s">
        <v>85</v>
      </c>
      <c r="AW192" s="13" t="s">
        <v>31</v>
      </c>
      <c r="AX192" s="13" t="s">
        <v>75</v>
      </c>
      <c r="AY192" s="215" t="s">
        <v>132</v>
      </c>
    </row>
    <row r="193" spans="1:65" s="14" customFormat="1">
      <c r="B193" s="216"/>
      <c r="C193" s="217"/>
      <c r="D193" s="206" t="s">
        <v>142</v>
      </c>
      <c r="E193" s="218" t="s">
        <v>1</v>
      </c>
      <c r="F193" s="219" t="s">
        <v>149</v>
      </c>
      <c r="G193" s="217"/>
      <c r="H193" s="220">
        <v>2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142</v>
      </c>
      <c r="AU193" s="226" t="s">
        <v>83</v>
      </c>
      <c r="AV193" s="14" t="s">
        <v>140</v>
      </c>
      <c r="AW193" s="14" t="s">
        <v>31</v>
      </c>
      <c r="AX193" s="14" t="s">
        <v>83</v>
      </c>
      <c r="AY193" s="226" t="s">
        <v>132</v>
      </c>
    </row>
    <row r="194" spans="1:65" s="2" customFormat="1" ht="90" customHeight="1">
      <c r="A194" s="34"/>
      <c r="B194" s="35"/>
      <c r="C194" s="191" t="s">
        <v>273</v>
      </c>
      <c r="D194" s="191" t="s">
        <v>135</v>
      </c>
      <c r="E194" s="192" t="s">
        <v>742</v>
      </c>
      <c r="F194" s="193" t="s">
        <v>743</v>
      </c>
      <c r="G194" s="194" t="s">
        <v>167</v>
      </c>
      <c r="H194" s="195">
        <v>42.524999999999999</v>
      </c>
      <c r="I194" s="196"/>
      <c r="J194" s="197">
        <f>ROUND(I194*H194,2)</f>
        <v>0</v>
      </c>
      <c r="K194" s="193" t="s">
        <v>616</v>
      </c>
      <c r="L194" s="39"/>
      <c r="M194" s="198" t="s">
        <v>1</v>
      </c>
      <c r="N194" s="199" t="s">
        <v>40</v>
      </c>
      <c r="O194" s="7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280</v>
      </c>
      <c r="AT194" s="202" t="s">
        <v>135</v>
      </c>
      <c r="AU194" s="202" t="s">
        <v>83</v>
      </c>
      <c r="AY194" s="17" t="s">
        <v>132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83</v>
      </c>
      <c r="BK194" s="203">
        <f>ROUND(I194*H194,2)</f>
        <v>0</v>
      </c>
      <c r="BL194" s="17" t="s">
        <v>280</v>
      </c>
      <c r="BM194" s="202" t="s">
        <v>744</v>
      </c>
    </row>
    <row r="195" spans="1:65" s="13" customFormat="1">
      <c r="B195" s="204"/>
      <c r="C195" s="205"/>
      <c r="D195" s="206" t="s">
        <v>142</v>
      </c>
      <c r="E195" s="207" t="s">
        <v>1</v>
      </c>
      <c r="F195" s="208" t="s">
        <v>745</v>
      </c>
      <c r="G195" s="205"/>
      <c r="H195" s="209">
        <v>42.524999999999999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142</v>
      </c>
      <c r="AU195" s="215" t="s">
        <v>83</v>
      </c>
      <c r="AV195" s="13" t="s">
        <v>85</v>
      </c>
      <c r="AW195" s="13" t="s">
        <v>31</v>
      </c>
      <c r="AX195" s="13" t="s">
        <v>75</v>
      </c>
      <c r="AY195" s="215" t="s">
        <v>132</v>
      </c>
    </row>
    <row r="196" spans="1:65" s="14" customFormat="1">
      <c r="B196" s="216"/>
      <c r="C196" s="217"/>
      <c r="D196" s="206" t="s">
        <v>142</v>
      </c>
      <c r="E196" s="218" t="s">
        <v>1</v>
      </c>
      <c r="F196" s="219" t="s">
        <v>149</v>
      </c>
      <c r="G196" s="217"/>
      <c r="H196" s="220">
        <v>42.524999999999999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142</v>
      </c>
      <c r="AU196" s="226" t="s">
        <v>83</v>
      </c>
      <c r="AV196" s="14" t="s">
        <v>140</v>
      </c>
      <c r="AW196" s="14" t="s">
        <v>31</v>
      </c>
      <c r="AX196" s="14" t="s">
        <v>83</v>
      </c>
      <c r="AY196" s="226" t="s">
        <v>132</v>
      </c>
    </row>
    <row r="197" spans="1:65" s="2" customFormat="1" ht="90" customHeight="1">
      <c r="A197" s="34"/>
      <c r="B197" s="35"/>
      <c r="C197" s="191" t="s">
        <v>277</v>
      </c>
      <c r="D197" s="191" t="s">
        <v>135</v>
      </c>
      <c r="E197" s="192" t="s">
        <v>746</v>
      </c>
      <c r="F197" s="193" t="s">
        <v>747</v>
      </c>
      <c r="G197" s="194" t="s">
        <v>167</v>
      </c>
      <c r="H197" s="195">
        <v>22.08</v>
      </c>
      <c r="I197" s="196"/>
      <c r="J197" s="197">
        <f>ROUND(I197*H197,2)</f>
        <v>0</v>
      </c>
      <c r="K197" s="193" t="s">
        <v>616</v>
      </c>
      <c r="L197" s="39"/>
      <c r="M197" s="198" t="s">
        <v>1</v>
      </c>
      <c r="N197" s="199" t="s">
        <v>40</v>
      </c>
      <c r="O197" s="71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2" t="s">
        <v>280</v>
      </c>
      <c r="AT197" s="202" t="s">
        <v>135</v>
      </c>
      <c r="AU197" s="202" t="s">
        <v>83</v>
      </c>
      <c r="AY197" s="17" t="s">
        <v>132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7" t="s">
        <v>83</v>
      </c>
      <c r="BK197" s="203">
        <f>ROUND(I197*H197,2)</f>
        <v>0</v>
      </c>
      <c r="BL197" s="17" t="s">
        <v>280</v>
      </c>
      <c r="BM197" s="202" t="s">
        <v>748</v>
      </c>
    </row>
    <row r="198" spans="1:65" s="13" customFormat="1">
      <c r="B198" s="204"/>
      <c r="C198" s="205"/>
      <c r="D198" s="206" t="s">
        <v>142</v>
      </c>
      <c r="E198" s="207" t="s">
        <v>1</v>
      </c>
      <c r="F198" s="208" t="s">
        <v>749</v>
      </c>
      <c r="G198" s="205"/>
      <c r="H198" s="209">
        <v>22.08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142</v>
      </c>
      <c r="AU198" s="215" t="s">
        <v>83</v>
      </c>
      <c r="AV198" s="13" t="s">
        <v>85</v>
      </c>
      <c r="AW198" s="13" t="s">
        <v>31</v>
      </c>
      <c r="AX198" s="13" t="s">
        <v>75</v>
      </c>
      <c r="AY198" s="215" t="s">
        <v>132</v>
      </c>
    </row>
    <row r="199" spans="1:65" s="14" customFormat="1">
      <c r="B199" s="216"/>
      <c r="C199" s="217"/>
      <c r="D199" s="206" t="s">
        <v>142</v>
      </c>
      <c r="E199" s="218" t="s">
        <v>1</v>
      </c>
      <c r="F199" s="219" t="s">
        <v>149</v>
      </c>
      <c r="G199" s="217"/>
      <c r="H199" s="220">
        <v>22.08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142</v>
      </c>
      <c r="AU199" s="226" t="s">
        <v>83</v>
      </c>
      <c r="AV199" s="14" t="s">
        <v>140</v>
      </c>
      <c r="AW199" s="14" t="s">
        <v>31</v>
      </c>
      <c r="AX199" s="14" t="s">
        <v>83</v>
      </c>
      <c r="AY199" s="226" t="s">
        <v>132</v>
      </c>
    </row>
    <row r="200" spans="1:65" s="2" customFormat="1" ht="78" customHeight="1">
      <c r="A200" s="34"/>
      <c r="B200" s="35"/>
      <c r="C200" s="191" t="s">
        <v>282</v>
      </c>
      <c r="D200" s="191" t="s">
        <v>135</v>
      </c>
      <c r="E200" s="192" t="s">
        <v>274</v>
      </c>
      <c r="F200" s="193" t="s">
        <v>275</v>
      </c>
      <c r="G200" s="194" t="s">
        <v>174</v>
      </c>
      <c r="H200" s="195">
        <v>1</v>
      </c>
      <c r="I200" s="196"/>
      <c r="J200" s="197">
        <f>ROUND(I200*H200,2)</f>
        <v>0</v>
      </c>
      <c r="K200" s="193" t="s">
        <v>731</v>
      </c>
      <c r="L200" s="39"/>
      <c r="M200" s="198" t="s">
        <v>1</v>
      </c>
      <c r="N200" s="199" t="s">
        <v>40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140</v>
      </c>
      <c r="AT200" s="202" t="s">
        <v>135</v>
      </c>
      <c r="AU200" s="202" t="s">
        <v>83</v>
      </c>
      <c r="AY200" s="17" t="s">
        <v>132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83</v>
      </c>
      <c r="BK200" s="203">
        <f>ROUND(I200*H200,2)</f>
        <v>0</v>
      </c>
      <c r="BL200" s="17" t="s">
        <v>140</v>
      </c>
      <c r="BM200" s="202" t="s">
        <v>750</v>
      </c>
    </row>
    <row r="201" spans="1:65" s="13" customFormat="1">
      <c r="B201" s="204"/>
      <c r="C201" s="205"/>
      <c r="D201" s="206" t="s">
        <v>142</v>
      </c>
      <c r="E201" s="207" t="s">
        <v>1</v>
      </c>
      <c r="F201" s="208" t="s">
        <v>83</v>
      </c>
      <c r="G201" s="205"/>
      <c r="H201" s="209">
        <v>1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142</v>
      </c>
      <c r="AU201" s="215" t="s">
        <v>83</v>
      </c>
      <c r="AV201" s="13" t="s">
        <v>85</v>
      </c>
      <c r="AW201" s="13" t="s">
        <v>31</v>
      </c>
      <c r="AX201" s="13" t="s">
        <v>75</v>
      </c>
      <c r="AY201" s="215" t="s">
        <v>132</v>
      </c>
    </row>
    <row r="202" spans="1:65" s="14" customFormat="1">
      <c r="B202" s="216"/>
      <c r="C202" s="217"/>
      <c r="D202" s="206" t="s">
        <v>142</v>
      </c>
      <c r="E202" s="218" t="s">
        <v>1</v>
      </c>
      <c r="F202" s="219" t="s">
        <v>149</v>
      </c>
      <c r="G202" s="217"/>
      <c r="H202" s="220">
        <v>1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142</v>
      </c>
      <c r="AU202" s="226" t="s">
        <v>83</v>
      </c>
      <c r="AV202" s="14" t="s">
        <v>140</v>
      </c>
      <c r="AW202" s="14" t="s">
        <v>31</v>
      </c>
      <c r="AX202" s="14" t="s">
        <v>83</v>
      </c>
      <c r="AY202" s="226" t="s">
        <v>132</v>
      </c>
    </row>
    <row r="203" spans="1:65" s="2" customFormat="1" ht="24">
      <c r="A203" s="34"/>
      <c r="B203" s="35"/>
      <c r="C203" s="191" t="s">
        <v>286</v>
      </c>
      <c r="D203" s="191" t="s">
        <v>135</v>
      </c>
      <c r="E203" s="192" t="s">
        <v>751</v>
      </c>
      <c r="F203" s="193" t="s">
        <v>752</v>
      </c>
      <c r="G203" s="194" t="s">
        <v>753</v>
      </c>
      <c r="H203" s="195">
        <v>1</v>
      </c>
      <c r="I203" s="196"/>
      <c r="J203" s="197">
        <f>ROUND(I203*H203,2)</f>
        <v>0</v>
      </c>
      <c r="K203" s="193" t="s">
        <v>731</v>
      </c>
      <c r="L203" s="39"/>
      <c r="M203" s="198" t="s">
        <v>1</v>
      </c>
      <c r="N203" s="199" t="s">
        <v>40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140</v>
      </c>
      <c r="AT203" s="202" t="s">
        <v>135</v>
      </c>
      <c r="AU203" s="202" t="s">
        <v>83</v>
      </c>
      <c r="AY203" s="17" t="s">
        <v>132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83</v>
      </c>
      <c r="BK203" s="203">
        <f>ROUND(I203*H203,2)</f>
        <v>0</v>
      </c>
      <c r="BL203" s="17" t="s">
        <v>140</v>
      </c>
      <c r="BM203" s="202" t="s">
        <v>754</v>
      </c>
    </row>
    <row r="204" spans="1:65" s="13" customFormat="1">
      <c r="B204" s="204"/>
      <c r="C204" s="205"/>
      <c r="D204" s="206" t="s">
        <v>142</v>
      </c>
      <c r="E204" s="207" t="s">
        <v>1</v>
      </c>
      <c r="F204" s="208" t="s">
        <v>83</v>
      </c>
      <c r="G204" s="205"/>
      <c r="H204" s="209">
        <v>1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142</v>
      </c>
      <c r="AU204" s="215" t="s">
        <v>83</v>
      </c>
      <c r="AV204" s="13" t="s">
        <v>85</v>
      </c>
      <c r="AW204" s="13" t="s">
        <v>31</v>
      </c>
      <c r="AX204" s="13" t="s">
        <v>75</v>
      </c>
      <c r="AY204" s="215" t="s">
        <v>132</v>
      </c>
    </row>
    <row r="205" spans="1:65" s="14" customFormat="1">
      <c r="B205" s="216"/>
      <c r="C205" s="217"/>
      <c r="D205" s="206" t="s">
        <v>142</v>
      </c>
      <c r="E205" s="218" t="s">
        <v>1</v>
      </c>
      <c r="F205" s="219" t="s">
        <v>149</v>
      </c>
      <c r="G205" s="217"/>
      <c r="H205" s="220">
        <v>1</v>
      </c>
      <c r="I205" s="221"/>
      <c r="J205" s="217"/>
      <c r="K205" s="217"/>
      <c r="L205" s="222"/>
      <c r="M205" s="247"/>
      <c r="N205" s="248"/>
      <c r="O205" s="248"/>
      <c r="P205" s="248"/>
      <c r="Q205" s="248"/>
      <c r="R205" s="248"/>
      <c r="S205" s="248"/>
      <c r="T205" s="249"/>
      <c r="AT205" s="226" t="s">
        <v>142</v>
      </c>
      <c r="AU205" s="226" t="s">
        <v>83</v>
      </c>
      <c r="AV205" s="14" t="s">
        <v>140</v>
      </c>
      <c r="AW205" s="14" t="s">
        <v>31</v>
      </c>
      <c r="AX205" s="14" t="s">
        <v>83</v>
      </c>
      <c r="AY205" s="226" t="s">
        <v>132</v>
      </c>
    </row>
    <row r="206" spans="1:65" s="2" customFormat="1" ht="6.95" customHeight="1">
      <c r="A206" s="34"/>
      <c r="B206" s="54"/>
      <c r="C206" s="55"/>
      <c r="D206" s="55"/>
      <c r="E206" s="55"/>
      <c r="F206" s="55"/>
      <c r="G206" s="55"/>
      <c r="H206" s="55"/>
      <c r="I206" s="55"/>
      <c r="J206" s="55"/>
      <c r="K206" s="55"/>
      <c r="L206" s="39"/>
      <c r="M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</sheetData>
  <sheetProtection algorithmName="SHA-512" hashValue="AOImzMINNa1MaYEV0FvuGqNg07AbcSaWgl0Uh1Q290YBHwNQy1Q4uD7cSUEN7J7MdJFwHBURvPxpTx2tmOS/EQ==" saltValue="zfRAb3WVEZ0Xkuf1+Sp7jg==" spinCount="100000" sheet="1" objects="1" scenarios="1" formatColumns="0" formatRows="0" autoFilter="0"/>
  <autoFilter ref="C122:K20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topLeftCell="A211" workbookViewId="0">
      <selection activeCell="I142" sqref="I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102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106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299" t="str">
        <f>'Rekapitulace stavby'!K6</f>
        <v>11 - Oprava trati v úseku Chrášťany - Domoušice</v>
      </c>
      <c r="F7" s="300"/>
      <c r="G7" s="300"/>
      <c r="H7" s="300"/>
      <c r="L7" s="20"/>
    </row>
    <row r="8" spans="1:46" s="1" customFormat="1" ht="12" customHeight="1">
      <c r="B8" s="20"/>
      <c r="D8" s="119" t="s">
        <v>107</v>
      </c>
      <c r="L8" s="20"/>
    </row>
    <row r="9" spans="1:46" s="2" customFormat="1" ht="16.5" customHeight="1">
      <c r="A9" s="34"/>
      <c r="B9" s="39"/>
      <c r="C9" s="34"/>
      <c r="D9" s="34"/>
      <c r="E9" s="299" t="s">
        <v>675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676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1" t="s">
        <v>755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10. 2. 2021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>Ing. Aleš Bednář</v>
      </c>
      <c r="F17" s="34"/>
      <c r="G17" s="34"/>
      <c r="H17" s="34"/>
      <c r="I17" s="119" t="s">
        <v>27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3" t="str">
        <f>'Rekapitulace stavby'!E14</f>
        <v>Vyplň údaj</v>
      </c>
      <c r="F20" s="304"/>
      <c r="G20" s="304"/>
      <c r="H20" s="304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27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>Jan Marušák</v>
      </c>
      <c r="F26" s="34"/>
      <c r="G26" s="34"/>
      <c r="H26" s="34"/>
      <c r="I26" s="119" t="s">
        <v>27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05" t="s">
        <v>1</v>
      </c>
      <c r="F29" s="305"/>
      <c r="G29" s="305"/>
      <c r="H29" s="305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39</v>
      </c>
      <c r="E35" s="119" t="s">
        <v>40</v>
      </c>
      <c r="F35" s="129">
        <f>ROUND((SUM(BE123:BE218)),  2)</f>
        <v>0</v>
      </c>
      <c r="G35" s="34"/>
      <c r="H35" s="34"/>
      <c r="I35" s="130">
        <v>0.21</v>
      </c>
      <c r="J35" s="129">
        <f>ROUND(((SUM(BE123:BE218))*I35),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ROUND((SUM(BF123:BF218)),  2)</f>
        <v>0</v>
      </c>
      <c r="G36" s="34"/>
      <c r="H36" s="34"/>
      <c r="I36" s="130">
        <v>0.15</v>
      </c>
      <c r="J36" s="129">
        <f>ROUND(((SUM(BF123:BF218))*I36),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ROUND((SUM(BG123:BG218)),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ROUND((SUM(BH123:BH218)),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ROUND((SUM(BI123:BI218)),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297" t="str">
        <f>E7</f>
        <v>11 - Oprava trati v úseku Chrášťany - Domoušice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297" t="s">
        <v>675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676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6" t="str">
        <f>E11</f>
        <v>02 - Přejezd P2346</v>
      </c>
      <c r="F89" s="296"/>
      <c r="G89" s="296"/>
      <c r="H89" s="29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10. 2. 2021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Ing. Aleš Bednář</v>
      </c>
      <c r="G93" s="36"/>
      <c r="H93" s="36"/>
      <c r="I93" s="29" t="s">
        <v>30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Jan Marušák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110</v>
      </c>
      <c r="D96" s="150"/>
      <c r="E96" s="150"/>
      <c r="F96" s="150"/>
      <c r="G96" s="150"/>
      <c r="H96" s="150"/>
      <c r="I96" s="150"/>
      <c r="J96" s="151" t="s">
        <v>111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112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113</v>
      </c>
    </row>
    <row r="99" spans="1:47" s="9" customFormat="1" ht="24.95" customHeight="1">
      <c r="B99" s="153"/>
      <c r="C99" s="154"/>
      <c r="D99" s="155" t="s">
        <v>114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115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5" customHeight="1">
      <c r="B101" s="153"/>
      <c r="C101" s="154"/>
      <c r="D101" s="155" t="s">
        <v>116</v>
      </c>
      <c r="E101" s="156"/>
      <c r="F101" s="156"/>
      <c r="G101" s="156"/>
      <c r="H101" s="156"/>
      <c r="I101" s="156"/>
      <c r="J101" s="157">
        <f>J194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117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297" t="str">
        <f>E7</f>
        <v>11 - Oprava trati v úseku Chrášťany - Domoušice</v>
      </c>
      <c r="F111" s="298"/>
      <c r="G111" s="298"/>
      <c r="H111" s="298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107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297" t="s">
        <v>675</v>
      </c>
      <c r="F113" s="296"/>
      <c r="G113" s="296"/>
      <c r="H113" s="29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676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6" t="str">
        <f>E11</f>
        <v>02 - Přejezd P2346</v>
      </c>
      <c r="F115" s="296"/>
      <c r="G115" s="296"/>
      <c r="H115" s="29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10. 2. 2021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Ing. Aleš Bednář</v>
      </c>
      <c r="G119" s="36"/>
      <c r="H119" s="36"/>
      <c r="I119" s="29" t="s">
        <v>30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32</v>
      </c>
      <c r="J120" s="32" t="str">
        <f>E26</f>
        <v>Jan Marušák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118</v>
      </c>
      <c r="D122" s="167" t="s">
        <v>60</v>
      </c>
      <c r="E122" s="167" t="s">
        <v>56</v>
      </c>
      <c r="F122" s="167" t="s">
        <v>57</v>
      </c>
      <c r="G122" s="167" t="s">
        <v>119</v>
      </c>
      <c r="H122" s="167" t="s">
        <v>120</v>
      </c>
      <c r="I122" s="167" t="s">
        <v>121</v>
      </c>
      <c r="J122" s="167" t="s">
        <v>111</v>
      </c>
      <c r="K122" s="168" t="s">
        <v>122</v>
      </c>
      <c r="L122" s="169"/>
      <c r="M122" s="75" t="s">
        <v>1</v>
      </c>
      <c r="N122" s="76" t="s">
        <v>39</v>
      </c>
      <c r="O122" s="76" t="s">
        <v>123</v>
      </c>
      <c r="P122" s="76" t="s">
        <v>124</v>
      </c>
      <c r="Q122" s="76" t="s">
        <v>125</v>
      </c>
      <c r="R122" s="76" t="s">
        <v>126</v>
      </c>
      <c r="S122" s="76" t="s">
        <v>127</v>
      </c>
      <c r="T122" s="77" t="s">
        <v>128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129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P124+P194</f>
        <v>0</v>
      </c>
      <c r="Q123" s="79"/>
      <c r="R123" s="172">
        <f>R124+R194</f>
        <v>68.079699999999988</v>
      </c>
      <c r="S123" s="79"/>
      <c r="T123" s="173">
        <f>T124+T194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74</v>
      </c>
      <c r="AU123" s="17" t="s">
        <v>113</v>
      </c>
      <c r="BK123" s="174">
        <f>BK124+BK194</f>
        <v>0</v>
      </c>
    </row>
    <row r="124" spans="1:65" s="12" customFormat="1" ht="25.9" customHeight="1">
      <c r="B124" s="175"/>
      <c r="C124" s="176"/>
      <c r="D124" s="177" t="s">
        <v>74</v>
      </c>
      <c r="E124" s="178" t="s">
        <v>130</v>
      </c>
      <c r="F124" s="178" t="s">
        <v>131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68.079699999999988</v>
      </c>
      <c r="S124" s="183"/>
      <c r="T124" s="185">
        <f>T125</f>
        <v>0</v>
      </c>
      <c r="AR124" s="186" t="s">
        <v>83</v>
      </c>
      <c r="AT124" s="187" t="s">
        <v>74</v>
      </c>
      <c r="AU124" s="187" t="s">
        <v>75</v>
      </c>
      <c r="AY124" s="186" t="s">
        <v>132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74</v>
      </c>
      <c r="E125" s="189" t="s">
        <v>133</v>
      </c>
      <c r="F125" s="189" t="s">
        <v>134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SUM(P126:P193)</f>
        <v>0</v>
      </c>
      <c r="Q125" s="183"/>
      <c r="R125" s="184">
        <f>SUM(R126:R193)</f>
        <v>68.079699999999988</v>
      </c>
      <c r="S125" s="183"/>
      <c r="T125" s="185">
        <f>SUM(T126:T193)</f>
        <v>0</v>
      </c>
      <c r="AR125" s="186" t="s">
        <v>83</v>
      </c>
      <c r="AT125" s="187" t="s">
        <v>74</v>
      </c>
      <c r="AU125" s="187" t="s">
        <v>83</v>
      </c>
      <c r="AY125" s="186" t="s">
        <v>132</v>
      </c>
      <c r="BK125" s="188">
        <f>SUM(BK126:BK193)</f>
        <v>0</v>
      </c>
    </row>
    <row r="126" spans="1:65" s="2" customFormat="1" ht="194.45" customHeight="1">
      <c r="A126" s="34"/>
      <c r="B126" s="35"/>
      <c r="C126" s="191" t="s">
        <v>83</v>
      </c>
      <c r="D126" s="191" t="s">
        <v>135</v>
      </c>
      <c r="E126" s="192" t="s">
        <v>678</v>
      </c>
      <c r="F126" s="193" t="s">
        <v>679</v>
      </c>
      <c r="G126" s="194" t="s">
        <v>191</v>
      </c>
      <c r="H126" s="195">
        <v>1.4999999999999999E-2</v>
      </c>
      <c r="I126" s="196"/>
      <c r="J126" s="197">
        <f>ROUND(I126*H126,2)</f>
        <v>0</v>
      </c>
      <c r="K126" s="193" t="s">
        <v>616</v>
      </c>
      <c r="L126" s="39"/>
      <c r="M126" s="198" t="s">
        <v>1</v>
      </c>
      <c r="N126" s="199" t="s">
        <v>40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140</v>
      </c>
      <c r="AT126" s="202" t="s">
        <v>135</v>
      </c>
      <c r="AU126" s="202" t="s">
        <v>85</v>
      </c>
      <c r="AY126" s="17" t="s">
        <v>132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83</v>
      </c>
      <c r="BK126" s="203">
        <f>ROUND(I126*H126,2)</f>
        <v>0</v>
      </c>
      <c r="BL126" s="17" t="s">
        <v>140</v>
      </c>
      <c r="BM126" s="202" t="s">
        <v>756</v>
      </c>
    </row>
    <row r="127" spans="1:65" s="13" customFormat="1">
      <c r="B127" s="204"/>
      <c r="C127" s="205"/>
      <c r="D127" s="206" t="s">
        <v>142</v>
      </c>
      <c r="E127" s="207" t="s">
        <v>1</v>
      </c>
      <c r="F127" s="208" t="s">
        <v>681</v>
      </c>
      <c r="G127" s="205"/>
      <c r="H127" s="209">
        <v>1.4999999999999999E-2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142</v>
      </c>
      <c r="AU127" s="215" t="s">
        <v>85</v>
      </c>
      <c r="AV127" s="13" t="s">
        <v>85</v>
      </c>
      <c r="AW127" s="13" t="s">
        <v>31</v>
      </c>
      <c r="AX127" s="13" t="s">
        <v>75</v>
      </c>
      <c r="AY127" s="215" t="s">
        <v>132</v>
      </c>
    </row>
    <row r="128" spans="1:65" s="14" customFormat="1">
      <c r="B128" s="216"/>
      <c r="C128" s="217"/>
      <c r="D128" s="206" t="s">
        <v>142</v>
      </c>
      <c r="E128" s="218" t="s">
        <v>1</v>
      </c>
      <c r="F128" s="219" t="s">
        <v>149</v>
      </c>
      <c r="G128" s="217"/>
      <c r="H128" s="220">
        <v>1.4999999999999999E-2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142</v>
      </c>
      <c r="AU128" s="226" t="s">
        <v>85</v>
      </c>
      <c r="AV128" s="14" t="s">
        <v>140</v>
      </c>
      <c r="AW128" s="14" t="s">
        <v>31</v>
      </c>
      <c r="AX128" s="14" t="s">
        <v>83</v>
      </c>
      <c r="AY128" s="226" t="s">
        <v>132</v>
      </c>
    </row>
    <row r="129" spans="1:65" s="2" customFormat="1" ht="21.75" customHeight="1">
      <c r="A129" s="34"/>
      <c r="B129" s="35"/>
      <c r="C129" s="227" t="s">
        <v>85</v>
      </c>
      <c r="D129" s="227" t="s">
        <v>164</v>
      </c>
      <c r="E129" s="228" t="s">
        <v>165</v>
      </c>
      <c r="F129" s="229" t="s">
        <v>166</v>
      </c>
      <c r="G129" s="230" t="s">
        <v>167</v>
      </c>
      <c r="H129" s="231">
        <v>42.524999999999999</v>
      </c>
      <c r="I129" s="232"/>
      <c r="J129" s="233">
        <f>ROUND(I129*H129,2)</f>
        <v>0</v>
      </c>
      <c r="K129" s="229" t="s">
        <v>139</v>
      </c>
      <c r="L129" s="234"/>
      <c r="M129" s="235" t="s">
        <v>1</v>
      </c>
      <c r="N129" s="236" t="s">
        <v>40</v>
      </c>
      <c r="O129" s="71"/>
      <c r="P129" s="200">
        <f>O129*H129</f>
        <v>0</v>
      </c>
      <c r="Q129" s="200">
        <v>1</v>
      </c>
      <c r="R129" s="200">
        <f>Q129*H129</f>
        <v>42.524999999999999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168</v>
      </c>
      <c r="AT129" s="202" t="s">
        <v>164</v>
      </c>
      <c r="AU129" s="202" t="s">
        <v>85</v>
      </c>
      <c r="AY129" s="17" t="s">
        <v>132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83</v>
      </c>
      <c r="BK129" s="203">
        <f>ROUND(I129*H129,2)</f>
        <v>0</v>
      </c>
      <c r="BL129" s="17" t="s">
        <v>140</v>
      </c>
      <c r="BM129" s="202" t="s">
        <v>757</v>
      </c>
    </row>
    <row r="130" spans="1:65" s="13" customFormat="1">
      <c r="B130" s="204"/>
      <c r="C130" s="205"/>
      <c r="D130" s="206" t="s">
        <v>142</v>
      </c>
      <c r="E130" s="207" t="s">
        <v>1</v>
      </c>
      <c r="F130" s="208" t="s">
        <v>683</v>
      </c>
      <c r="G130" s="205"/>
      <c r="H130" s="209">
        <v>42.524999999999999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142</v>
      </c>
      <c r="AU130" s="215" t="s">
        <v>85</v>
      </c>
      <c r="AV130" s="13" t="s">
        <v>85</v>
      </c>
      <c r="AW130" s="13" t="s">
        <v>31</v>
      </c>
      <c r="AX130" s="13" t="s">
        <v>75</v>
      </c>
      <c r="AY130" s="215" t="s">
        <v>132</v>
      </c>
    </row>
    <row r="131" spans="1:65" s="14" customFormat="1">
      <c r="B131" s="216"/>
      <c r="C131" s="217"/>
      <c r="D131" s="206" t="s">
        <v>142</v>
      </c>
      <c r="E131" s="218" t="s">
        <v>1</v>
      </c>
      <c r="F131" s="219" t="s">
        <v>149</v>
      </c>
      <c r="G131" s="217"/>
      <c r="H131" s="220">
        <v>42.524999999999999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142</v>
      </c>
      <c r="AU131" s="226" t="s">
        <v>85</v>
      </c>
      <c r="AV131" s="14" t="s">
        <v>140</v>
      </c>
      <c r="AW131" s="14" t="s">
        <v>31</v>
      </c>
      <c r="AX131" s="14" t="s">
        <v>83</v>
      </c>
      <c r="AY131" s="226" t="s">
        <v>132</v>
      </c>
    </row>
    <row r="132" spans="1:65" s="2" customFormat="1" ht="78" customHeight="1">
      <c r="A132" s="34"/>
      <c r="B132" s="35"/>
      <c r="C132" s="191" t="s">
        <v>155</v>
      </c>
      <c r="D132" s="191" t="s">
        <v>135</v>
      </c>
      <c r="E132" s="192" t="s">
        <v>429</v>
      </c>
      <c r="F132" s="193" t="s">
        <v>430</v>
      </c>
      <c r="G132" s="194" t="s">
        <v>191</v>
      </c>
      <c r="H132" s="195">
        <v>1.4999999999999999E-2</v>
      </c>
      <c r="I132" s="196"/>
      <c r="J132" s="197">
        <f>ROUND(I132*H132,2)</f>
        <v>0</v>
      </c>
      <c r="K132" s="193" t="s">
        <v>616</v>
      </c>
      <c r="L132" s="39"/>
      <c r="M132" s="198" t="s">
        <v>1</v>
      </c>
      <c r="N132" s="199" t="s">
        <v>40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140</v>
      </c>
      <c r="AT132" s="202" t="s">
        <v>135</v>
      </c>
      <c r="AU132" s="202" t="s">
        <v>85</v>
      </c>
      <c r="AY132" s="17" t="s">
        <v>132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83</v>
      </c>
      <c r="BK132" s="203">
        <f>ROUND(I132*H132,2)</f>
        <v>0</v>
      </c>
      <c r="BL132" s="17" t="s">
        <v>140</v>
      </c>
      <c r="BM132" s="202" t="s">
        <v>758</v>
      </c>
    </row>
    <row r="133" spans="1:65" s="13" customFormat="1">
      <c r="B133" s="204"/>
      <c r="C133" s="205"/>
      <c r="D133" s="206" t="s">
        <v>142</v>
      </c>
      <c r="E133" s="207" t="s">
        <v>1</v>
      </c>
      <c r="F133" s="208" t="s">
        <v>681</v>
      </c>
      <c r="G133" s="205"/>
      <c r="H133" s="209">
        <v>1.4999999999999999E-2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142</v>
      </c>
      <c r="AU133" s="215" t="s">
        <v>85</v>
      </c>
      <c r="AV133" s="13" t="s">
        <v>85</v>
      </c>
      <c r="AW133" s="13" t="s">
        <v>31</v>
      </c>
      <c r="AX133" s="13" t="s">
        <v>75</v>
      </c>
      <c r="AY133" s="215" t="s">
        <v>132</v>
      </c>
    </row>
    <row r="134" spans="1:65" s="14" customFormat="1">
      <c r="B134" s="216"/>
      <c r="C134" s="217"/>
      <c r="D134" s="206" t="s">
        <v>142</v>
      </c>
      <c r="E134" s="218" t="s">
        <v>1</v>
      </c>
      <c r="F134" s="219" t="s">
        <v>149</v>
      </c>
      <c r="G134" s="217"/>
      <c r="H134" s="220">
        <v>1.4999999999999999E-2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142</v>
      </c>
      <c r="AU134" s="226" t="s">
        <v>85</v>
      </c>
      <c r="AV134" s="14" t="s">
        <v>140</v>
      </c>
      <c r="AW134" s="14" t="s">
        <v>31</v>
      </c>
      <c r="AX134" s="14" t="s">
        <v>83</v>
      </c>
      <c r="AY134" s="226" t="s">
        <v>132</v>
      </c>
    </row>
    <row r="135" spans="1:65" s="2" customFormat="1" ht="21.75" customHeight="1">
      <c r="A135" s="34"/>
      <c r="B135" s="35"/>
      <c r="C135" s="227" t="s">
        <v>140</v>
      </c>
      <c r="D135" s="227" t="s">
        <v>164</v>
      </c>
      <c r="E135" s="228" t="s">
        <v>172</v>
      </c>
      <c r="F135" s="229" t="s">
        <v>173</v>
      </c>
      <c r="G135" s="230" t="s">
        <v>174</v>
      </c>
      <c r="H135" s="231">
        <v>25</v>
      </c>
      <c r="I135" s="250"/>
      <c r="J135" s="233">
        <f>ROUND(I135*H135,2)</f>
        <v>0</v>
      </c>
      <c r="K135" s="229" t="s">
        <v>139</v>
      </c>
      <c r="L135" s="234"/>
      <c r="M135" s="235" t="s">
        <v>1</v>
      </c>
      <c r="N135" s="236" t="s">
        <v>40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168</v>
      </c>
      <c r="AT135" s="202" t="s">
        <v>164</v>
      </c>
      <c r="AU135" s="202" t="s">
        <v>85</v>
      </c>
      <c r="AY135" s="17" t="s">
        <v>132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83</v>
      </c>
      <c r="BK135" s="203">
        <f>ROUND(I135*H135,2)</f>
        <v>0</v>
      </c>
      <c r="BL135" s="17" t="s">
        <v>140</v>
      </c>
      <c r="BM135" s="202" t="s">
        <v>759</v>
      </c>
    </row>
    <row r="136" spans="1:65" s="15" customFormat="1">
      <c r="B136" s="237"/>
      <c r="C136" s="238"/>
      <c r="D136" s="206" t="s">
        <v>142</v>
      </c>
      <c r="E136" s="239" t="s">
        <v>1</v>
      </c>
      <c r="F136" s="240" t="s">
        <v>176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AT136" s="246" t="s">
        <v>142</v>
      </c>
      <c r="AU136" s="246" t="s">
        <v>85</v>
      </c>
      <c r="AV136" s="15" t="s">
        <v>83</v>
      </c>
      <c r="AW136" s="15" t="s">
        <v>31</v>
      </c>
      <c r="AX136" s="15" t="s">
        <v>75</v>
      </c>
      <c r="AY136" s="246" t="s">
        <v>132</v>
      </c>
    </row>
    <row r="137" spans="1:65" s="13" customFormat="1">
      <c r="B137" s="204"/>
      <c r="C137" s="205"/>
      <c r="D137" s="206" t="s">
        <v>142</v>
      </c>
      <c r="E137" s="207" t="s">
        <v>1</v>
      </c>
      <c r="F137" s="208" t="s">
        <v>282</v>
      </c>
      <c r="G137" s="205"/>
      <c r="H137" s="209">
        <v>25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142</v>
      </c>
      <c r="AU137" s="215" t="s">
        <v>85</v>
      </c>
      <c r="AV137" s="13" t="s">
        <v>85</v>
      </c>
      <c r="AW137" s="13" t="s">
        <v>31</v>
      </c>
      <c r="AX137" s="13" t="s">
        <v>75</v>
      </c>
      <c r="AY137" s="215" t="s">
        <v>132</v>
      </c>
    </row>
    <row r="138" spans="1:65" s="14" customFormat="1">
      <c r="B138" s="216"/>
      <c r="C138" s="217"/>
      <c r="D138" s="206" t="s">
        <v>142</v>
      </c>
      <c r="E138" s="218" t="s">
        <v>1</v>
      </c>
      <c r="F138" s="219" t="s">
        <v>149</v>
      </c>
      <c r="G138" s="217"/>
      <c r="H138" s="220">
        <v>25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142</v>
      </c>
      <c r="AU138" s="226" t="s">
        <v>85</v>
      </c>
      <c r="AV138" s="14" t="s">
        <v>140</v>
      </c>
      <c r="AW138" s="14" t="s">
        <v>31</v>
      </c>
      <c r="AX138" s="14" t="s">
        <v>83</v>
      </c>
      <c r="AY138" s="226" t="s">
        <v>132</v>
      </c>
    </row>
    <row r="139" spans="1:65" s="2" customFormat="1" ht="24">
      <c r="A139" s="34"/>
      <c r="B139" s="35"/>
      <c r="C139" s="227" t="s">
        <v>171</v>
      </c>
      <c r="D139" s="227" t="s">
        <v>164</v>
      </c>
      <c r="E139" s="228" t="s">
        <v>686</v>
      </c>
      <c r="F139" s="229" t="s">
        <v>687</v>
      </c>
      <c r="G139" s="230" t="s">
        <v>174</v>
      </c>
      <c r="H139" s="231">
        <v>100</v>
      </c>
      <c r="I139" s="232"/>
      <c r="J139" s="233">
        <f>ROUND(I139*H139,2)</f>
        <v>0</v>
      </c>
      <c r="K139" s="229" t="s">
        <v>139</v>
      </c>
      <c r="L139" s="234"/>
      <c r="M139" s="235" t="s">
        <v>1</v>
      </c>
      <c r="N139" s="236" t="s">
        <v>40</v>
      </c>
      <c r="O139" s="71"/>
      <c r="P139" s="200">
        <f>O139*H139</f>
        <v>0</v>
      </c>
      <c r="Q139" s="200">
        <v>1.23E-3</v>
      </c>
      <c r="R139" s="200">
        <f>Q139*H139</f>
        <v>0.123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168</v>
      </c>
      <c r="AT139" s="202" t="s">
        <v>164</v>
      </c>
      <c r="AU139" s="202" t="s">
        <v>85</v>
      </c>
      <c r="AY139" s="17" t="s">
        <v>132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83</v>
      </c>
      <c r="BK139" s="203">
        <f>ROUND(I139*H139,2)</f>
        <v>0</v>
      </c>
      <c r="BL139" s="17" t="s">
        <v>140</v>
      </c>
      <c r="BM139" s="202" t="s">
        <v>760</v>
      </c>
    </row>
    <row r="140" spans="1:65" s="13" customFormat="1">
      <c r="B140" s="204"/>
      <c r="C140" s="205"/>
      <c r="D140" s="206" t="s">
        <v>142</v>
      </c>
      <c r="E140" s="207" t="s">
        <v>1</v>
      </c>
      <c r="F140" s="208" t="s">
        <v>689</v>
      </c>
      <c r="G140" s="205"/>
      <c r="H140" s="209">
        <v>100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142</v>
      </c>
      <c r="AU140" s="215" t="s">
        <v>85</v>
      </c>
      <c r="AV140" s="13" t="s">
        <v>85</v>
      </c>
      <c r="AW140" s="13" t="s">
        <v>31</v>
      </c>
      <c r="AX140" s="13" t="s">
        <v>75</v>
      </c>
      <c r="AY140" s="215" t="s">
        <v>132</v>
      </c>
    </row>
    <row r="141" spans="1:65" s="14" customFormat="1">
      <c r="B141" s="216"/>
      <c r="C141" s="217"/>
      <c r="D141" s="206" t="s">
        <v>142</v>
      </c>
      <c r="E141" s="218" t="s">
        <v>1</v>
      </c>
      <c r="F141" s="219" t="s">
        <v>149</v>
      </c>
      <c r="G141" s="217"/>
      <c r="H141" s="220">
        <v>100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142</v>
      </c>
      <c r="AU141" s="226" t="s">
        <v>85</v>
      </c>
      <c r="AV141" s="14" t="s">
        <v>140</v>
      </c>
      <c r="AW141" s="14" t="s">
        <v>31</v>
      </c>
      <c r="AX141" s="14" t="s">
        <v>83</v>
      </c>
      <c r="AY141" s="226" t="s">
        <v>132</v>
      </c>
    </row>
    <row r="142" spans="1:65" s="2" customFormat="1" ht="21.75" customHeight="1">
      <c r="A142" s="34"/>
      <c r="B142" s="35"/>
      <c r="C142" s="227" t="s">
        <v>179</v>
      </c>
      <c r="D142" s="227" t="s">
        <v>164</v>
      </c>
      <c r="E142" s="228" t="s">
        <v>184</v>
      </c>
      <c r="F142" s="229" t="s">
        <v>185</v>
      </c>
      <c r="G142" s="230" t="s">
        <v>174</v>
      </c>
      <c r="H142" s="231">
        <v>50</v>
      </c>
      <c r="I142" s="250"/>
      <c r="J142" s="233">
        <f>ROUND(I142*H142,2)</f>
        <v>0</v>
      </c>
      <c r="K142" s="229" t="s">
        <v>139</v>
      </c>
      <c r="L142" s="234"/>
      <c r="M142" s="235" t="s">
        <v>1</v>
      </c>
      <c r="N142" s="236" t="s">
        <v>40</v>
      </c>
      <c r="O142" s="71"/>
      <c r="P142" s="200">
        <f>O142*H142</f>
        <v>0</v>
      </c>
      <c r="Q142" s="200">
        <v>1.8000000000000001E-4</v>
      </c>
      <c r="R142" s="200">
        <f>Q142*H142</f>
        <v>9.0000000000000011E-3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168</v>
      </c>
      <c r="AT142" s="202" t="s">
        <v>164</v>
      </c>
      <c r="AU142" s="202" t="s">
        <v>85</v>
      </c>
      <c r="AY142" s="17" t="s">
        <v>132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83</v>
      </c>
      <c r="BK142" s="203">
        <f>ROUND(I142*H142,2)</f>
        <v>0</v>
      </c>
      <c r="BL142" s="17" t="s">
        <v>140</v>
      </c>
      <c r="BM142" s="202" t="s">
        <v>761</v>
      </c>
    </row>
    <row r="143" spans="1:65" s="15" customFormat="1">
      <c r="B143" s="237"/>
      <c r="C143" s="238"/>
      <c r="D143" s="206" t="s">
        <v>142</v>
      </c>
      <c r="E143" s="239" t="s">
        <v>1</v>
      </c>
      <c r="F143" s="240" t="s">
        <v>176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AT143" s="246" t="s">
        <v>142</v>
      </c>
      <c r="AU143" s="246" t="s">
        <v>85</v>
      </c>
      <c r="AV143" s="15" t="s">
        <v>83</v>
      </c>
      <c r="AW143" s="15" t="s">
        <v>31</v>
      </c>
      <c r="AX143" s="15" t="s">
        <v>75</v>
      </c>
      <c r="AY143" s="246" t="s">
        <v>132</v>
      </c>
    </row>
    <row r="144" spans="1:65" s="13" customFormat="1">
      <c r="B144" s="204"/>
      <c r="C144" s="205"/>
      <c r="D144" s="206" t="s">
        <v>142</v>
      </c>
      <c r="E144" s="207" t="s">
        <v>1</v>
      </c>
      <c r="F144" s="208" t="s">
        <v>691</v>
      </c>
      <c r="G144" s="205"/>
      <c r="H144" s="209">
        <v>50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142</v>
      </c>
      <c r="AU144" s="215" t="s">
        <v>85</v>
      </c>
      <c r="AV144" s="13" t="s">
        <v>85</v>
      </c>
      <c r="AW144" s="13" t="s">
        <v>31</v>
      </c>
      <c r="AX144" s="13" t="s">
        <v>75</v>
      </c>
      <c r="AY144" s="215" t="s">
        <v>132</v>
      </c>
    </row>
    <row r="145" spans="1:65" s="14" customFormat="1">
      <c r="B145" s="216"/>
      <c r="C145" s="217"/>
      <c r="D145" s="206" t="s">
        <v>142</v>
      </c>
      <c r="E145" s="218" t="s">
        <v>1</v>
      </c>
      <c r="F145" s="219" t="s">
        <v>149</v>
      </c>
      <c r="G145" s="217"/>
      <c r="H145" s="220">
        <v>50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142</v>
      </c>
      <c r="AU145" s="226" t="s">
        <v>85</v>
      </c>
      <c r="AV145" s="14" t="s">
        <v>140</v>
      </c>
      <c r="AW145" s="14" t="s">
        <v>31</v>
      </c>
      <c r="AX145" s="14" t="s">
        <v>83</v>
      </c>
      <c r="AY145" s="226" t="s">
        <v>132</v>
      </c>
    </row>
    <row r="146" spans="1:65" s="2" customFormat="1" ht="90" customHeight="1">
      <c r="A146" s="34"/>
      <c r="B146" s="35"/>
      <c r="C146" s="191" t="s">
        <v>168</v>
      </c>
      <c r="D146" s="191" t="s">
        <v>135</v>
      </c>
      <c r="E146" s="192" t="s">
        <v>692</v>
      </c>
      <c r="F146" s="193" t="s">
        <v>693</v>
      </c>
      <c r="G146" s="194" t="s">
        <v>191</v>
      </c>
      <c r="H146" s="195">
        <v>1.4999999999999999E-2</v>
      </c>
      <c r="I146" s="196"/>
      <c r="J146" s="197">
        <f>ROUND(I146*H146,2)</f>
        <v>0</v>
      </c>
      <c r="K146" s="193" t="s">
        <v>616</v>
      </c>
      <c r="L146" s="39"/>
      <c r="M146" s="198" t="s">
        <v>1</v>
      </c>
      <c r="N146" s="199" t="s">
        <v>40</v>
      </c>
      <c r="O146" s="71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2" t="s">
        <v>140</v>
      </c>
      <c r="AT146" s="202" t="s">
        <v>135</v>
      </c>
      <c r="AU146" s="202" t="s">
        <v>85</v>
      </c>
      <c r="AY146" s="17" t="s">
        <v>132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83</v>
      </c>
      <c r="BK146" s="203">
        <f>ROUND(I146*H146,2)</f>
        <v>0</v>
      </c>
      <c r="BL146" s="17" t="s">
        <v>140</v>
      </c>
      <c r="BM146" s="202" t="s">
        <v>762</v>
      </c>
    </row>
    <row r="147" spans="1:65" s="13" customFormat="1">
      <c r="B147" s="204"/>
      <c r="C147" s="205"/>
      <c r="D147" s="206" t="s">
        <v>142</v>
      </c>
      <c r="E147" s="207" t="s">
        <v>1</v>
      </c>
      <c r="F147" s="208" t="s">
        <v>681</v>
      </c>
      <c r="G147" s="205"/>
      <c r="H147" s="209">
        <v>1.4999999999999999E-2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142</v>
      </c>
      <c r="AU147" s="215" t="s">
        <v>85</v>
      </c>
      <c r="AV147" s="13" t="s">
        <v>85</v>
      </c>
      <c r="AW147" s="13" t="s">
        <v>31</v>
      </c>
      <c r="AX147" s="13" t="s">
        <v>75</v>
      </c>
      <c r="AY147" s="215" t="s">
        <v>132</v>
      </c>
    </row>
    <row r="148" spans="1:65" s="14" customFormat="1">
      <c r="B148" s="216"/>
      <c r="C148" s="217"/>
      <c r="D148" s="206" t="s">
        <v>142</v>
      </c>
      <c r="E148" s="218" t="s">
        <v>1</v>
      </c>
      <c r="F148" s="219" t="s">
        <v>149</v>
      </c>
      <c r="G148" s="217"/>
      <c r="H148" s="220">
        <v>1.4999999999999999E-2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142</v>
      </c>
      <c r="AU148" s="226" t="s">
        <v>85</v>
      </c>
      <c r="AV148" s="14" t="s">
        <v>140</v>
      </c>
      <c r="AW148" s="14" t="s">
        <v>31</v>
      </c>
      <c r="AX148" s="14" t="s">
        <v>83</v>
      </c>
      <c r="AY148" s="226" t="s">
        <v>132</v>
      </c>
    </row>
    <row r="149" spans="1:65" s="2" customFormat="1" ht="134.25" customHeight="1">
      <c r="A149" s="34"/>
      <c r="B149" s="35"/>
      <c r="C149" s="191" t="s">
        <v>335</v>
      </c>
      <c r="D149" s="191" t="s">
        <v>135</v>
      </c>
      <c r="E149" s="192" t="s">
        <v>221</v>
      </c>
      <c r="F149" s="193" t="s">
        <v>222</v>
      </c>
      <c r="G149" s="194" t="s">
        <v>191</v>
      </c>
      <c r="H149" s="195">
        <v>0.15</v>
      </c>
      <c r="I149" s="196"/>
      <c r="J149" s="197">
        <f>ROUND(I149*H149,2)</f>
        <v>0</v>
      </c>
      <c r="K149" s="193" t="s">
        <v>1</v>
      </c>
      <c r="L149" s="39"/>
      <c r="M149" s="198" t="s">
        <v>1</v>
      </c>
      <c r="N149" s="199" t="s">
        <v>40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140</v>
      </c>
      <c r="AT149" s="202" t="s">
        <v>135</v>
      </c>
      <c r="AU149" s="202" t="s">
        <v>85</v>
      </c>
      <c r="AY149" s="17" t="s">
        <v>132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83</v>
      </c>
      <c r="BK149" s="203">
        <f>ROUND(I149*H149,2)</f>
        <v>0</v>
      </c>
      <c r="BL149" s="17" t="s">
        <v>140</v>
      </c>
      <c r="BM149" s="202" t="s">
        <v>763</v>
      </c>
    </row>
    <row r="150" spans="1:65" s="13" customFormat="1">
      <c r="B150" s="204"/>
      <c r="C150" s="205"/>
      <c r="D150" s="206" t="s">
        <v>142</v>
      </c>
      <c r="E150" s="207" t="s">
        <v>1</v>
      </c>
      <c r="F150" s="208" t="s">
        <v>696</v>
      </c>
      <c r="G150" s="205"/>
      <c r="H150" s="209">
        <v>0.15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142</v>
      </c>
      <c r="AU150" s="215" t="s">
        <v>85</v>
      </c>
      <c r="AV150" s="13" t="s">
        <v>85</v>
      </c>
      <c r="AW150" s="13" t="s">
        <v>31</v>
      </c>
      <c r="AX150" s="13" t="s">
        <v>75</v>
      </c>
      <c r="AY150" s="215" t="s">
        <v>132</v>
      </c>
    </row>
    <row r="151" spans="1:65" s="14" customFormat="1">
      <c r="B151" s="216"/>
      <c r="C151" s="217"/>
      <c r="D151" s="206" t="s">
        <v>142</v>
      </c>
      <c r="E151" s="218" t="s">
        <v>1</v>
      </c>
      <c r="F151" s="219" t="s">
        <v>149</v>
      </c>
      <c r="G151" s="217"/>
      <c r="H151" s="220">
        <v>0.15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142</v>
      </c>
      <c r="AU151" s="226" t="s">
        <v>85</v>
      </c>
      <c r="AV151" s="14" t="s">
        <v>140</v>
      </c>
      <c r="AW151" s="14" t="s">
        <v>31</v>
      </c>
      <c r="AX151" s="14" t="s">
        <v>83</v>
      </c>
      <c r="AY151" s="226" t="s">
        <v>132</v>
      </c>
    </row>
    <row r="152" spans="1:65" s="2" customFormat="1" ht="114.95" customHeight="1">
      <c r="A152" s="34"/>
      <c r="B152" s="35"/>
      <c r="C152" s="191" t="s">
        <v>195</v>
      </c>
      <c r="D152" s="191" t="s">
        <v>135</v>
      </c>
      <c r="E152" s="192" t="s">
        <v>697</v>
      </c>
      <c r="F152" s="193" t="s">
        <v>698</v>
      </c>
      <c r="G152" s="194" t="s">
        <v>231</v>
      </c>
      <c r="H152" s="195">
        <v>4</v>
      </c>
      <c r="I152" s="196"/>
      <c r="J152" s="197">
        <f>ROUND(I152*H152,2)</f>
        <v>0</v>
      </c>
      <c r="K152" s="193" t="s">
        <v>616</v>
      </c>
      <c r="L152" s="39"/>
      <c r="M152" s="198" t="s">
        <v>1</v>
      </c>
      <c r="N152" s="199" t="s">
        <v>40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140</v>
      </c>
      <c r="AT152" s="202" t="s">
        <v>135</v>
      </c>
      <c r="AU152" s="202" t="s">
        <v>85</v>
      </c>
      <c r="AY152" s="17" t="s">
        <v>132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83</v>
      </c>
      <c r="BK152" s="203">
        <f>ROUND(I152*H152,2)</f>
        <v>0</v>
      </c>
      <c r="BL152" s="17" t="s">
        <v>140</v>
      </c>
      <c r="BM152" s="202" t="s">
        <v>764</v>
      </c>
    </row>
    <row r="153" spans="1:65" s="13" customFormat="1">
      <c r="B153" s="204"/>
      <c r="C153" s="205"/>
      <c r="D153" s="206" t="s">
        <v>142</v>
      </c>
      <c r="E153" s="207" t="s">
        <v>1</v>
      </c>
      <c r="F153" s="208" t="s">
        <v>140</v>
      </c>
      <c r="G153" s="205"/>
      <c r="H153" s="209">
        <v>4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142</v>
      </c>
      <c r="AU153" s="215" t="s">
        <v>85</v>
      </c>
      <c r="AV153" s="13" t="s">
        <v>85</v>
      </c>
      <c r="AW153" s="13" t="s">
        <v>31</v>
      </c>
      <c r="AX153" s="13" t="s">
        <v>75</v>
      </c>
      <c r="AY153" s="215" t="s">
        <v>132</v>
      </c>
    </row>
    <row r="154" spans="1:65" s="14" customFormat="1">
      <c r="B154" s="216"/>
      <c r="C154" s="217"/>
      <c r="D154" s="206" t="s">
        <v>142</v>
      </c>
      <c r="E154" s="218" t="s">
        <v>1</v>
      </c>
      <c r="F154" s="219" t="s">
        <v>149</v>
      </c>
      <c r="G154" s="217"/>
      <c r="H154" s="220">
        <v>4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142</v>
      </c>
      <c r="AU154" s="226" t="s">
        <v>85</v>
      </c>
      <c r="AV154" s="14" t="s">
        <v>140</v>
      </c>
      <c r="AW154" s="14" t="s">
        <v>31</v>
      </c>
      <c r="AX154" s="14" t="s">
        <v>83</v>
      </c>
      <c r="AY154" s="226" t="s">
        <v>132</v>
      </c>
    </row>
    <row r="155" spans="1:65" s="2" customFormat="1" ht="101.25" customHeight="1">
      <c r="A155" s="34"/>
      <c r="B155" s="35"/>
      <c r="C155" s="191" t="s">
        <v>200</v>
      </c>
      <c r="D155" s="191" t="s">
        <v>135</v>
      </c>
      <c r="E155" s="192" t="s">
        <v>700</v>
      </c>
      <c r="F155" s="193" t="s">
        <v>701</v>
      </c>
      <c r="G155" s="194" t="s">
        <v>203</v>
      </c>
      <c r="H155" s="195">
        <v>120</v>
      </c>
      <c r="I155" s="196"/>
      <c r="J155" s="197">
        <f>ROUND(I155*H155,2)</f>
        <v>0</v>
      </c>
      <c r="K155" s="193" t="s">
        <v>616</v>
      </c>
      <c r="L155" s="39"/>
      <c r="M155" s="198" t="s">
        <v>1</v>
      </c>
      <c r="N155" s="199" t="s">
        <v>40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140</v>
      </c>
      <c r="AT155" s="202" t="s">
        <v>135</v>
      </c>
      <c r="AU155" s="202" t="s">
        <v>85</v>
      </c>
      <c r="AY155" s="17" t="s">
        <v>132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83</v>
      </c>
      <c r="BK155" s="203">
        <f>ROUND(I155*H155,2)</f>
        <v>0</v>
      </c>
      <c r="BL155" s="17" t="s">
        <v>140</v>
      </c>
      <c r="BM155" s="202" t="s">
        <v>765</v>
      </c>
    </row>
    <row r="156" spans="1:65" s="13" customFormat="1">
      <c r="B156" s="204"/>
      <c r="C156" s="205"/>
      <c r="D156" s="206" t="s">
        <v>142</v>
      </c>
      <c r="E156" s="207" t="s">
        <v>1</v>
      </c>
      <c r="F156" s="208" t="s">
        <v>527</v>
      </c>
      <c r="G156" s="205"/>
      <c r="H156" s="209">
        <v>120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142</v>
      </c>
      <c r="AU156" s="215" t="s">
        <v>85</v>
      </c>
      <c r="AV156" s="13" t="s">
        <v>85</v>
      </c>
      <c r="AW156" s="13" t="s">
        <v>31</v>
      </c>
      <c r="AX156" s="13" t="s">
        <v>75</v>
      </c>
      <c r="AY156" s="215" t="s">
        <v>132</v>
      </c>
    </row>
    <row r="157" spans="1:65" s="14" customFormat="1">
      <c r="B157" s="216"/>
      <c r="C157" s="217"/>
      <c r="D157" s="206" t="s">
        <v>142</v>
      </c>
      <c r="E157" s="218" t="s">
        <v>1</v>
      </c>
      <c r="F157" s="219" t="s">
        <v>149</v>
      </c>
      <c r="G157" s="217"/>
      <c r="H157" s="220">
        <v>120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142</v>
      </c>
      <c r="AU157" s="226" t="s">
        <v>85</v>
      </c>
      <c r="AV157" s="14" t="s">
        <v>140</v>
      </c>
      <c r="AW157" s="14" t="s">
        <v>31</v>
      </c>
      <c r="AX157" s="14" t="s">
        <v>83</v>
      </c>
      <c r="AY157" s="226" t="s">
        <v>132</v>
      </c>
    </row>
    <row r="158" spans="1:65" s="2" customFormat="1" ht="16.5" customHeight="1">
      <c r="A158" s="34"/>
      <c r="B158" s="35"/>
      <c r="C158" s="227" t="s">
        <v>208</v>
      </c>
      <c r="D158" s="227" t="s">
        <v>164</v>
      </c>
      <c r="E158" s="228" t="s">
        <v>703</v>
      </c>
      <c r="F158" s="229" t="s">
        <v>704</v>
      </c>
      <c r="G158" s="230" t="s">
        <v>203</v>
      </c>
      <c r="H158" s="231">
        <v>6</v>
      </c>
      <c r="I158" s="232"/>
      <c r="J158" s="233">
        <f>ROUND(I158*H158,2)</f>
        <v>0</v>
      </c>
      <c r="K158" s="229" t="s">
        <v>139</v>
      </c>
      <c r="L158" s="234"/>
      <c r="M158" s="235" t="s">
        <v>1</v>
      </c>
      <c r="N158" s="236" t="s">
        <v>40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168</v>
      </c>
      <c r="AT158" s="202" t="s">
        <v>164</v>
      </c>
      <c r="AU158" s="202" t="s">
        <v>85</v>
      </c>
      <c r="AY158" s="17" t="s">
        <v>132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83</v>
      </c>
      <c r="BK158" s="203">
        <f>ROUND(I158*H158,2)</f>
        <v>0</v>
      </c>
      <c r="BL158" s="17" t="s">
        <v>140</v>
      </c>
      <c r="BM158" s="202" t="s">
        <v>766</v>
      </c>
    </row>
    <row r="159" spans="1:65" s="13" customFormat="1">
      <c r="B159" s="204"/>
      <c r="C159" s="205"/>
      <c r="D159" s="206" t="s">
        <v>142</v>
      </c>
      <c r="E159" s="207" t="s">
        <v>1</v>
      </c>
      <c r="F159" s="208" t="s">
        <v>171</v>
      </c>
      <c r="G159" s="205"/>
      <c r="H159" s="209">
        <v>6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142</v>
      </c>
      <c r="AU159" s="215" t="s">
        <v>85</v>
      </c>
      <c r="AV159" s="13" t="s">
        <v>85</v>
      </c>
      <c r="AW159" s="13" t="s">
        <v>31</v>
      </c>
      <c r="AX159" s="13" t="s">
        <v>75</v>
      </c>
      <c r="AY159" s="215" t="s">
        <v>132</v>
      </c>
    </row>
    <row r="160" spans="1:65" s="14" customFormat="1">
      <c r="B160" s="216"/>
      <c r="C160" s="217"/>
      <c r="D160" s="206" t="s">
        <v>142</v>
      </c>
      <c r="E160" s="218" t="s">
        <v>1</v>
      </c>
      <c r="F160" s="219" t="s">
        <v>149</v>
      </c>
      <c r="G160" s="217"/>
      <c r="H160" s="220">
        <v>6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142</v>
      </c>
      <c r="AU160" s="226" t="s">
        <v>85</v>
      </c>
      <c r="AV160" s="14" t="s">
        <v>140</v>
      </c>
      <c r="AW160" s="14" t="s">
        <v>31</v>
      </c>
      <c r="AX160" s="14" t="s">
        <v>83</v>
      </c>
      <c r="AY160" s="226" t="s">
        <v>132</v>
      </c>
    </row>
    <row r="161" spans="1:65" s="2" customFormat="1" ht="60">
      <c r="A161" s="34"/>
      <c r="B161" s="35"/>
      <c r="C161" s="191" t="s">
        <v>215</v>
      </c>
      <c r="D161" s="191" t="s">
        <v>135</v>
      </c>
      <c r="E161" s="192" t="s">
        <v>706</v>
      </c>
      <c r="F161" s="193" t="s">
        <v>707</v>
      </c>
      <c r="G161" s="194" t="s">
        <v>203</v>
      </c>
      <c r="H161" s="195">
        <v>6</v>
      </c>
      <c r="I161" s="196"/>
      <c r="J161" s="197">
        <f>ROUND(I161*H161,2)</f>
        <v>0</v>
      </c>
      <c r="K161" s="193" t="s">
        <v>616</v>
      </c>
      <c r="L161" s="39"/>
      <c r="M161" s="198" t="s">
        <v>1</v>
      </c>
      <c r="N161" s="199" t="s">
        <v>40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140</v>
      </c>
      <c r="AT161" s="202" t="s">
        <v>135</v>
      </c>
      <c r="AU161" s="202" t="s">
        <v>85</v>
      </c>
      <c r="AY161" s="17" t="s">
        <v>132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83</v>
      </c>
      <c r="BK161" s="203">
        <f>ROUND(I161*H161,2)</f>
        <v>0</v>
      </c>
      <c r="BL161" s="17" t="s">
        <v>140</v>
      </c>
      <c r="BM161" s="202" t="s">
        <v>767</v>
      </c>
    </row>
    <row r="162" spans="1:65" s="13" customFormat="1">
      <c r="B162" s="204"/>
      <c r="C162" s="205"/>
      <c r="D162" s="206" t="s">
        <v>142</v>
      </c>
      <c r="E162" s="207" t="s">
        <v>1</v>
      </c>
      <c r="F162" s="208" t="s">
        <v>709</v>
      </c>
      <c r="G162" s="205"/>
      <c r="H162" s="209">
        <v>6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142</v>
      </c>
      <c r="AU162" s="215" t="s">
        <v>85</v>
      </c>
      <c r="AV162" s="13" t="s">
        <v>85</v>
      </c>
      <c r="AW162" s="13" t="s">
        <v>31</v>
      </c>
      <c r="AX162" s="13" t="s">
        <v>75</v>
      </c>
      <c r="AY162" s="215" t="s">
        <v>132</v>
      </c>
    </row>
    <row r="163" spans="1:65" s="14" customFormat="1">
      <c r="B163" s="216"/>
      <c r="C163" s="217"/>
      <c r="D163" s="206" t="s">
        <v>142</v>
      </c>
      <c r="E163" s="218" t="s">
        <v>1</v>
      </c>
      <c r="F163" s="219" t="s">
        <v>149</v>
      </c>
      <c r="G163" s="217"/>
      <c r="H163" s="220">
        <v>6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142</v>
      </c>
      <c r="AU163" s="226" t="s">
        <v>85</v>
      </c>
      <c r="AV163" s="14" t="s">
        <v>140</v>
      </c>
      <c r="AW163" s="14" t="s">
        <v>31</v>
      </c>
      <c r="AX163" s="14" t="s">
        <v>83</v>
      </c>
      <c r="AY163" s="226" t="s">
        <v>132</v>
      </c>
    </row>
    <row r="164" spans="1:65" s="2" customFormat="1" ht="48">
      <c r="A164" s="34"/>
      <c r="B164" s="35"/>
      <c r="C164" s="191" t="s">
        <v>220</v>
      </c>
      <c r="D164" s="191" t="s">
        <v>135</v>
      </c>
      <c r="E164" s="192" t="s">
        <v>710</v>
      </c>
      <c r="F164" s="193" t="s">
        <v>711</v>
      </c>
      <c r="G164" s="194" t="s">
        <v>203</v>
      </c>
      <c r="H164" s="195">
        <v>6</v>
      </c>
      <c r="I164" s="196"/>
      <c r="J164" s="197">
        <f>ROUND(I164*H164,2)</f>
        <v>0</v>
      </c>
      <c r="K164" s="193" t="s">
        <v>616</v>
      </c>
      <c r="L164" s="39"/>
      <c r="M164" s="198" t="s">
        <v>1</v>
      </c>
      <c r="N164" s="199" t="s">
        <v>40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140</v>
      </c>
      <c r="AT164" s="202" t="s">
        <v>135</v>
      </c>
      <c r="AU164" s="202" t="s">
        <v>85</v>
      </c>
      <c r="AY164" s="17" t="s">
        <v>132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83</v>
      </c>
      <c r="BK164" s="203">
        <f>ROUND(I164*H164,2)</f>
        <v>0</v>
      </c>
      <c r="BL164" s="17" t="s">
        <v>140</v>
      </c>
      <c r="BM164" s="202" t="s">
        <v>768</v>
      </c>
    </row>
    <row r="165" spans="1:65" s="13" customFormat="1">
      <c r="B165" s="204"/>
      <c r="C165" s="205"/>
      <c r="D165" s="206" t="s">
        <v>142</v>
      </c>
      <c r="E165" s="207" t="s">
        <v>1</v>
      </c>
      <c r="F165" s="208" t="s">
        <v>171</v>
      </c>
      <c r="G165" s="205"/>
      <c r="H165" s="209">
        <v>6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142</v>
      </c>
      <c r="AU165" s="215" t="s">
        <v>85</v>
      </c>
      <c r="AV165" s="13" t="s">
        <v>85</v>
      </c>
      <c r="AW165" s="13" t="s">
        <v>31</v>
      </c>
      <c r="AX165" s="13" t="s">
        <v>75</v>
      </c>
      <c r="AY165" s="215" t="s">
        <v>132</v>
      </c>
    </row>
    <row r="166" spans="1:65" s="14" customFormat="1">
      <c r="B166" s="216"/>
      <c r="C166" s="217"/>
      <c r="D166" s="206" t="s">
        <v>142</v>
      </c>
      <c r="E166" s="218" t="s">
        <v>1</v>
      </c>
      <c r="F166" s="219" t="s">
        <v>149</v>
      </c>
      <c r="G166" s="217"/>
      <c r="H166" s="220">
        <v>6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142</v>
      </c>
      <c r="AU166" s="226" t="s">
        <v>85</v>
      </c>
      <c r="AV166" s="14" t="s">
        <v>140</v>
      </c>
      <c r="AW166" s="14" t="s">
        <v>31</v>
      </c>
      <c r="AX166" s="14" t="s">
        <v>83</v>
      </c>
      <c r="AY166" s="226" t="s">
        <v>132</v>
      </c>
    </row>
    <row r="167" spans="1:65" s="2" customFormat="1" ht="36">
      <c r="A167" s="34"/>
      <c r="B167" s="35"/>
      <c r="C167" s="191" t="s">
        <v>8</v>
      </c>
      <c r="D167" s="191" t="s">
        <v>135</v>
      </c>
      <c r="E167" s="192" t="s">
        <v>713</v>
      </c>
      <c r="F167" s="193" t="s">
        <v>714</v>
      </c>
      <c r="G167" s="194" t="s">
        <v>203</v>
      </c>
      <c r="H167" s="195">
        <v>40</v>
      </c>
      <c r="I167" s="196"/>
      <c r="J167" s="197">
        <f>ROUND(I167*H167,2)</f>
        <v>0</v>
      </c>
      <c r="K167" s="193" t="s">
        <v>616</v>
      </c>
      <c r="L167" s="39"/>
      <c r="M167" s="198" t="s">
        <v>1</v>
      </c>
      <c r="N167" s="199" t="s">
        <v>40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140</v>
      </c>
      <c r="AT167" s="202" t="s">
        <v>135</v>
      </c>
      <c r="AU167" s="202" t="s">
        <v>85</v>
      </c>
      <c r="AY167" s="17" t="s">
        <v>132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83</v>
      </c>
      <c r="BK167" s="203">
        <f>ROUND(I167*H167,2)</f>
        <v>0</v>
      </c>
      <c r="BL167" s="17" t="s">
        <v>140</v>
      </c>
      <c r="BM167" s="202" t="s">
        <v>769</v>
      </c>
    </row>
    <row r="168" spans="1:65" s="13" customFormat="1">
      <c r="B168" s="204"/>
      <c r="C168" s="205"/>
      <c r="D168" s="206" t="s">
        <v>142</v>
      </c>
      <c r="E168" s="207" t="s">
        <v>1</v>
      </c>
      <c r="F168" s="208" t="s">
        <v>554</v>
      </c>
      <c r="G168" s="205"/>
      <c r="H168" s="209">
        <v>40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142</v>
      </c>
      <c r="AU168" s="215" t="s">
        <v>85</v>
      </c>
      <c r="AV168" s="13" t="s">
        <v>85</v>
      </c>
      <c r="AW168" s="13" t="s">
        <v>31</v>
      </c>
      <c r="AX168" s="13" t="s">
        <v>75</v>
      </c>
      <c r="AY168" s="215" t="s">
        <v>132</v>
      </c>
    </row>
    <row r="169" spans="1:65" s="14" customFormat="1">
      <c r="B169" s="216"/>
      <c r="C169" s="217"/>
      <c r="D169" s="206" t="s">
        <v>142</v>
      </c>
      <c r="E169" s="218" t="s">
        <v>1</v>
      </c>
      <c r="F169" s="219" t="s">
        <v>149</v>
      </c>
      <c r="G169" s="217"/>
      <c r="H169" s="220">
        <v>40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142</v>
      </c>
      <c r="AU169" s="226" t="s">
        <v>85</v>
      </c>
      <c r="AV169" s="14" t="s">
        <v>140</v>
      </c>
      <c r="AW169" s="14" t="s">
        <v>31</v>
      </c>
      <c r="AX169" s="14" t="s">
        <v>83</v>
      </c>
      <c r="AY169" s="226" t="s">
        <v>132</v>
      </c>
    </row>
    <row r="170" spans="1:65" s="2" customFormat="1" ht="55.5" customHeight="1">
      <c r="A170" s="34"/>
      <c r="B170" s="35"/>
      <c r="C170" s="191" t="s">
        <v>228</v>
      </c>
      <c r="D170" s="191" t="s">
        <v>135</v>
      </c>
      <c r="E170" s="192" t="s">
        <v>716</v>
      </c>
      <c r="F170" s="193" t="s">
        <v>717</v>
      </c>
      <c r="G170" s="194" t="s">
        <v>138</v>
      </c>
      <c r="H170" s="195">
        <v>48</v>
      </c>
      <c r="I170" s="196"/>
      <c r="J170" s="197">
        <f>ROUND(I170*H170,2)</f>
        <v>0</v>
      </c>
      <c r="K170" s="193" t="s">
        <v>616</v>
      </c>
      <c r="L170" s="39"/>
      <c r="M170" s="198" t="s">
        <v>1</v>
      </c>
      <c r="N170" s="199" t="s">
        <v>40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140</v>
      </c>
      <c r="AT170" s="202" t="s">
        <v>135</v>
      </c>
      <c r="AU170" s="202" t="s">
        <v>85</v>
      </c>
      <c r="AY170" s="17" t="s">
        <v>132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83</v>
      </c>
      <c r="BK170" s="203">
        <f>ROUND(I170*H170,2)</f>
        <v>0</v>
      </c>
      <c r="BL170" s="17" t="s">
        <v>140</v>
      </c>
      <c r="BM170" s="202" t="s">
        <v>770</v>
      </c>
    </row>
    <row r="171" spans="1:65" s="13" customFormat="1">
      <c r="B171" s="204"/>
      <c r="C171" s="205"/>
      <c r="D171" s="206" t="s">
        <v>142</v>
      </c>
      <c r="E171" s="207" t="s">
        <v>1</v>
      </c>
      <c r="F171" s="208" t="s">
        <v>719</v>
      </c>
      <c r="G171" s="205"/>
      <c r="H171" s="209">
        <v>48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142</v>
      </c>
      <c r="AU171" s="215" t="s">
        <v>85</v>
      </c>
      <c r="AV171" s="13" t="s">
        <v>85</v>
      </c>
      <c r="AW171" s="13" t="s">
        <v>31</v>
      </c>
      <c r="AX171" s="13" t="s">
        <v>75</v>
      </c>
      <c r="AY171" s="215" t="s">
        <v>132</v>
      </c>
    </row>
    <row r="172" spans="1:65" s="14" customFormat="1">
      <c r="B172" s="216"/>
      <c r="C172" s="217"/>
      <c r="D172" s="206" t="s">
        <v>142</v>
      </c>
      <c r="E172" s="218" t="s">
        <v>1</v>
      </c>
      <c r="F172" s="219" t="s">
        <v>149</v>
      </c>
      <c r="G172" s="217"/>
      <c r="H172" s="220">
        <v>48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142</v>
      </c>
      <c r="AU172" s="226" t="s">
        <v>85</v>
      </c>
      <c r="AV172" s="14" t="s">
        <v>140</v>
      </c>
      <c r="AW172" s="14" t="s">
        <v>31</v>
      </c>
      <c r="AX172" s="14" t="s">
        <v>83</v>
      </c>
      <c r="AY172" s="226" t="s">
        <v>132</v>
      </c>
    </row>
    <row r="173" spans="1:65" s="2" customFormat="1" ht="78" customHeight="1">
      <c r="A173" s="34"/>
      <c r="B173" s="35"/>
      <c r="C173" s="191" t="s">
        <v>235</v>
      </c>
      <c r="D173" s="191" t="s">
        <v>135</v>
      </c>
      <c r="E173" s="192" t="s">
        <v>720</v>
      </c>
      <c r="F173" s="193" t="s">
        <v>721</v>
      </c>
      <c r="G173" s="194" t="s">
        <v>138</v>
      </c>
      <c r="H173" s="195">
        <v>36</v>
      </c>
      <c r="I173" s="196"/>
      <c r="J173" s="197">
        <f>ROUND(I173*H173,2)</f>
        <v>0</v>
      </c>
      <c r="K173" s="193" t="s">
        <v>616</v>
      </c>
      <c r="L173" s="39"/>
      <c r="M173" s="198" t="s">
        <v>1</v>
      </c>
      <c r="N173" s="199" t="s">
        <v>40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140</v>
      </c>
      <c r="AT173" s="202" t="s">
        <v>135</v>
      </c>
      <c r="AU173" s="202" t="s">
        <v>85</v>
      </c>
      <c r="AY173" s="17" t="s">
        <v>132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83</v>
      </c>
      <c r="BK173" s="203">
        <f>ROUND(I173*H173,2)</f>
        <v>0</v>
      </c>
      <c r="BL173" s="17" t="s">
        <v>140</v>
      </c>
      <c r="BM173" s="202" t="s">
        <v>771</v>
      </c>
    </row>
    <row r="174" spans="1:65" s="13" customFormat="1">
      <c r="B174" s="204"/>
      <c r="C174" s="205"/>
      <c r="D174" s="206" t="s">
        <v>142</v>
      </c>
      <c r="E174" s="207" t="s">
        <v>1</v>
      </c>
      <c r="F174" s="208" t="s">
        <v>723</v>
      </c>
      <c r="G174" s="205"/>
      <c r="H174" s="209">
        <v>36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142</v>
      </c>
      <c r="AU174" s="215" t="s">
        <v>85</v>
      </c>
      <c r="AV174" s="13" t="s">
        <v>85</v>
      </c>
      <c r="AW174" s="13" t="s">
        <v>31</v>
      </c>
      <c r="AX174" s="13" t="s">
        <v>75</v>
      </c>
      <c r="AY174" s="215" t="s">
        <v>132</v>
      </c>
    </row>
    <row r="175" spans="1:65" s="14" customFormat="1">
      <c r="B175" s="216"/>
      <c r="C175" s="217"/>
      <c r="D175" s="206" t="s">
        <v>142</v>
      </c>
      <c r="E175" s="218" t="s">
        <v>1</v>
      </c>
      <c r="F175" s="219" t="s">
        <v>149</v>
      </c>
      <c r="G175" s="217"/>
      <c r="H175" s="220">
        <v>36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142</v>
      </c>
      <c r="AU175" s="226" t="s">
        <v>85</v>
      </c>
      <c r="AV175" s="14" t="s">
        <v>140</v>
      </c>
      <c r="AW175" s="14" t="s">
        <v>31</v>
      </c>
      <c r="AX175" s="14" t="s">
        <v>83</v>
      </c>
      <c r="AY175" s="226" t="s">
        <v>132</v>
      </c>
    </row>
    <row r="176" spans="1:65" s="2" customFormat="1" ht="21.75" customHeight="1">
      <c r="A176" s="34"/>
      <c r="B176" s="35"/>
      <c r="C176" s="227" t="s">
        <v>240</v>
      </c>
      <c r="D176" s="227" t="s">
        <v>164</v>
      </c>
      <c r="E176" s="228" t="s">
        <v>724</v>
      </c>
      <c r="F176" s="229" t="s">
        <v>725</v>
      </c>
      <c r="G176" s="230" t="s">
        <v>167</v>
      </c>
      <c r="H176" s="231">
        <v>12.42</v>
      </c>
      <c r="I176" s="232"/>
      <c r="J176" s="233">
        <f>ROUND(I176*H176,2)</f>
        <v>0</v>
      </c>
      <c r="K176" s="229" t="s">
        <v>139</v>
      </c>
      <c r="L176" s="234"/>
      <c r="M176" s="235" t="s">
        <v>1</v>
      </c>
      <c r="N176" s="236" t="s">
        <v>40</v>
      </c>
      <c r="O176" s="71"/>
      <c r="P176" s="200">
        <f>O176*H176</f>
        <v>0</v>
      </c>
      <c r="Q176" s="200">
        <v>1</v>
      </c>
      <c r="R176" s="200">
        <f>Q176*H176</f>
        <v>12.42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168</v>
      </c>
      <c r="AT176" s="202" t="s">
        <v>164</v>
      </c>
      <c r="AU176" s="202" t="s">
        <v>85</v>
      </c>
      <c r="AY176" s="17" t="s">
        <v>132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83</v>
      </c>
      <c r="BK176" s="203">
        <f>ROUND(I176*H176,2)</f>
        <v>0</v>
      </c>
      <c r="BL176" s="17" t="s">
        <v>140</v>
      </c>
      <c r="BM176" s="202" t="s">
        <v>772</v>
      </c>
    </row>
    <row r="177" spans="1:65" s="13" customFormat="1">
      <c r="B177" s="204"/>
      <c r="C177" s="205"/>
      <c r="D177" s="206" t="s">
        <v>142</v>
      </c>
      <c r="E177" s="207" t="s">
        <v>1</v>
      </c>
      <c r="F177" s="208" t="s">
        <v>727</v>
      </c>
      <c r="G177" s="205"/>
      <c r="H177" s="209">
        <v>12.42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142</v>
      </c>
      <c r="AU177" s="215" t="s">
        <v>85</v>
      </c>
      <c r="AV177" s="13" t="s">
        <v>85</v>
      </c>
      <c r="AW177" s="13" t="s">
        <v>31</v>
      </c>
      <c r="AX177" s="13" t="s">
        <v>75</v>
      </c>
      <c r="AY177" s="215" t="s">
        <v>132</v>
      </c>
    </row>
    <row r="178" spans="1:65" s="14" customFormat="1">
      <c r="B178" s="216"/>
      <c r="C178" s="217"/>
      <c r="D178" s="206" t="s">
        <v>142</v>
      </c>
      <c r="E178" s="218" t="s">
        <v>1</v>
      </c>
      <c r="F178" s="219" t="s">
        <v>149</v>
      </c>
      <c r="G178" s="217"/>
      <c r="H178" s="220">
        <v>12.42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142</v>
      </c>
      <c r="AU178" s="226" t="s">
        <v>85</v>
      </c>
      <c r="AV178" s="14" t="s">
        <v>140</v>
      </c>
      <c r="AW178" s="14" t="s">
        <v>31</v>
      </c>
      <c r="AX178" s="14" t="s">
        <v>83</v>
      </c>
      <c r="AY178" s="226" t="s">
        <v>132</v>
      </c>
    </row>
    <row r="179" spans="1:65" s="2" customFormat="1" ht="24">
      <c r="A179" s="34"/>
      <c r="B179" s="35"/>
      <c r="C179" s="227" t="s">
        <v>245</v>
      </c>
      <c r="D179" s="227" t="s">
        <v>164</v>
      </c>
      <c r="E179" s="228" t="s">
        <v>565</v>
      </c>
      <c r="F179" s="229" t="s">
        <v>566</v>
      </c>
      <c r="G179" s="230" t="s">
        <v>167</v>
      </c>
      <c r="H179" s="231">
        <v>4.1399999999999997</v>
      </c>
      <c r="I179" s="232"/>
      <c r="J179" s="233">
        <f>ROUND(I179*H179,2)</f>
        <v>0</v>
      </c>
      <c r="K179" s="229" t="s">
        <v>139</v>
      </c>
      <c r="L179" s="234"/>
      <c r="M179" s="235" t="s">
        <v>1</v>
      </c>
      <c r="N179" s="236" t="s">
        <v>40</v>
      </c>
      <c r="O179" s="71"/>
      <c r="P179" s="200">
        <f>O179*H179</f>
        <v>0</v>
      </c>
      <c r="Q179" s="200">
        <v>1</v>
      </c>
      <c r="R179" s="200">
        <f>Q179*H179</f>
        <v>4.1399999999999997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168</v>
      </c>
      <c r="AT179" s="202" t="s">
        <v>164</v>
      </c>
      <c r="AU179" s="202" t="s">
        <v>85</v>
      </c>
      <c r="AY179" s="17" t="s">
        <v>132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83</v>
      </c>
      <c r="BK179" s="203">
        <f>ROUND(I179*H179,2)</f>
        <v>0</v>
      </c>
      <c r="BL179" s="17" t="s">
        <v>140</v>
      </c>
      <c r="BM179" s="202" t="s">
        <v>773</v>
      </c>
    </row>
    <row r="180" spans="1:65" s="13" customFormat="1">
      <c r="B180" s="204"/>
      <c r="C180" s="205"/>
      <c r="D180" s="206" t="s">
        <v>142</v>
      </c>
      <c r="E180" s="207" t="s">
        <v>1</v>
      </c>
      <c r="F180" s="208" t="s">
        <v>729</v>
      </c>
      <c r="G180" s="205"/>
      <c r="H180" s="209">
        <v>4.1399999999999997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142</v>
      </c>
      <c r="AU180" s="215" t="s">
        <v>85</v>
      </c>
      <c r="AV180" s="13" t="s">
        <v>85</v>
      </c>
      <c r="AW180" s="13" t="s">
        <v>31</v>
      </c>
      <c r="AX180" s="13" t="s">
        <v>75</v>
      </c>
      <c r="AY180" s="215" t="s">
        <v>132</v>
      </c>
    </row>
    <row r="181" spans="1:65" s="14" customFormat="1">
      <c r="B181" s="216"/>
      <c r="C181" s="217"/>
      <c r="D181" s="206" t="s">
        <v>142</v>
      </c>
      <c r="E181" s="218" t="s">
        <v>1</v>
      </c>
      <c r="F181" s="219" t="s">
        <v>149</v>
      </c>
      <c r="G181" s="217"/>
      <c r="H181" s="220">
        <v>4.1399999999999997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142</v>
      </c>
      <c r="AU181" s="226" t="s">
        <v>85</v>
      </c>
      <c r="AV181" s="14" t="s">
        <v>140</v>
      </c>
      <c r="AW181" s="14" t="s">
        <v>31</v>
      </c>
      <c r="AX181" s="14" t="s">
        <v>83</v>
      </c>
      <c r="AY181" s="226" t="s">
        <v>132</v>
      </c>
    </row>
    <row r="182" spans="1:65" s="2" customFormat="1" ht="16.5" customHeight="1">
      <c r="A182" s="34"/>
      <c r="B182" s="35"/>
      <c r="C182" s="227" t="s">
        <v>298</v>
      </c>
      <c r="D182" s="227" t="s">
        <v>164</v>
      </c>
      <c r="E182" s="228" t="s">
        <v>774</v>
      </c>
      <c r="F182" s="229" t="s">
        <v>775</v>
      </c>
      <c r="G182" s="230" t="s">
        <v>174</v>
      </c>
      <c r="H182" s="231">
        <v>7</v>
      </c>
      <c r="I182" s="232"/>
      <c r="J182" s="233">
        <f>ROUND(I182*H182,2)</f>
        <v>0</v>
      </c>
      <c r="K182" s="229" t="s">
        <v>139</v>
      </c>
      <c r="L182" s="234"/>
      <c r="M182" s="235" t="s">
        <v>1</v>
      </c>
      <c r="N182" s="236" t="s">
        <v>40</v>
      </c>
      <c r="O182" s="71"/>
      <c r="P182" s="200">
        <f>O182*H182</f>
        <v>0</v>
      </c>
      <c r="Q182" s="200">
        <v>0.93100000000000005</v>
      </c>
      <c r="R182" s="200">
        <f>Q182*H182</f>
        <v>6.5170000000000003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168</v>
      </c>
      <c r="AT182" s="202" t="s">
        <v>164</v>
      </c>
      <c r="AU182" s="202" t="s">
        <v>85</v>
      </c>
      <c r="AY182" s="17" t="s">
        <v>132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83</v>
      </c>
      <c r="BK182" s="203">
        <f>ROUND(I182*H182,2)</f>
        <v>0</v>
      </c>
      <c r="BL182" s="17" t="s">
        <v>140</v>
      </c>
      <c r="BM182" s="202" t="s">
        <v>776</v>
      </c>
    </row>
    <row r="183" spans="1:65" s="13" customFormat="1">
      <c r="B183" s="204"/>
      <c r="C183" s="205"/>
      <c r="D183" s="206" t="s">
        <v>142</v>
      </c>
      <c r="E183" s="207" t="s">
        <v>1</v>
      </c>
      <c r="F183" s="208" t="s">
        <v>777</v>
      </c>
      <c r="G183" s="205"/>
      <c r="H183" s="209">
        <v>7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142</v>
      </c>
      <c r="AU183" s="215" t="s">
        <v>85</v>
      </c>
      <c r="AV183" s="13" t="s">
        <v>85</v>
      </c>
      <c r="AW183" s="13" t="s">
        <v>31</v>
      </c>
      <c r="AX183" s="13" t="s">
        <v>75</v>
      </c>
      <c r="AY183" s="215" t="s">
        <v>132</v>
      </c>
    </row>
    <row r="184" spans="1:65" s="14" customFormat="1">
      <c r="B184" s="216"/>
      <c r="C184" s="217"/>
      <c r="D184" s="206" t="s">
        <v>142</v>
      </c>
      <c r="E184" s="218" t="s">
        <v>1</v>
      </c>
      <c r="F184" s="219" t="s">
        <v>149</v>
      </c>
      <c r="G184" s="217"/>
      <c r="H184" s="220">
        <v>7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142</v>
      </c>
      <c r="AU184" s="226" t="s">
        <v>85</v>
      </c>
      <c r="AV184" s="14" t="s">
        <v>140</v>
      </c>
      <c r="AW184" s="14" t="s">
        <v>31</v>
      </c>
      <c r="AX184" s="14" t="s">
        <v>83</v>
      </c>
      <c r="AY184" s="226" t="s">
        <v>132</v>
      </c>
    </row>
    <row r="185" spans="1:65" s="2" customFormat="1" ht="21.75" customHeight="1">
      <c r="A185" s="34"/>
      <c r="B185" s="35"/>
      <c r="C185" s="227" t="s">
        <v>188</v>
      </c>
      <c r="D185" s="227" t="s">
        <v>164</v>
      </c>
      <c r="E185" s="228" t="s">
        <v>541</v>
      </c>
      <c r="F185" s="229" t="s">
        <v>542</v>
      </c>
      <c r="G185" s="230" t="s">
        <v>152</v>
      </c>
      <c r="H185" s="231">
        <v>1.05</v>
      </c>
      <c r="I185" s="232"/>
      <c r="J185" s="233">
        <f>ROUND(I185*H185,2)</f>
        <v>0</v>
      </c>
      <c r="K185" s="229" t="s">
        <v>139</v>
      </c>
      <c r="L185" s="234"/>
      <c r="M185" s="235" t="s">
        <v>1</v>
      </c>
      <c r="N185" s="236" t="s">
        <v>40</v>
      </c>
      <c r="O185" s="71"/>
      <c r="P185" s="200">
        <f>O185*H185</f>
        <v>0</v>
      </c>
      <c r="Q185" s="200">
        <v>2.234</v>
      </c>
      <c r="R185" s="200">
        <f>Q185*H185</f>
        <v>2.3456999999999999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168</v>
      </c>
      <c r="AT185" s="202" t="s">
        <v>164</v>
      </c>
      <c r="AU185" s="202" t="s">
        <v>85</v>
      </c>
      <c r="AY185" s="17" t="s">
        <v>132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83</v>
      </c>
      <c r="BK185" s="203">
        <f>ROUND(I185*H185,2)</f>
        <v>0</v>
      </c>
      <c r="BL185" s="17" t="s">
        <v>140</v>
      </c>
      <c r="BM185" s="202" t="s">
        <v>778</v>
      </c>
    </row>
    <row r="186" spans="1:65" s="13" customFormat="1">
      <c r="B186" s="204"/>
      <c r="C186" s="205"/>
      <c r="D186" s="206" t="s">
        <v>142</v>
      </c>
      <c r="E186" s="207" t="s">
        <v>1</v>
      </c>
      <c r="F186" s="208" t="s">
        <v>779</v>
      </c>
      <c r="G186" s="205"/>
      <c r="H186" s="209">
        <v>1.05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142</v>
      </c>
      <c r="AU186" s="215" t="s">
        <v>85</v>
      </c>
      <c r="AV186" s="13" t="s">
        <v>85</v>
      </c>
      <c r="AW186" s="13" t="s">
        <v>31</v>
      </c>
      <c r="AX186" s="13" t="s">
        <v>75</v>
      </c>
      <c r="AY186" s="215" t="s">
        <v>132</v>
      </c>
    </row>
    <row r="187" spans="1:65" s="14" customFormat="1">
      <c r="B187" s="216"/>
      <c r="C187" s="217"/>
      <c r="D187" s="206" t="s">
        <v>142</v>
      </c>
      <c r="E187" s="218" t="s">
        <v>1</v>
      </c>
      <c r="F187" s="219" t="s">
        <v>149</v>
      </c>
      <c r="G187" s="217"/>
      <c r="H187" s="220">
        <v>1.05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142</v>
      </c>
      <c r="AU187" s="226" t="s">
        <v>85</v>
      </c>
      <c r="AV187" s="14" t="s">
        <v>140</v>
      </c>
      <c r="AW187" s="14" t="s">
        <v>31</v>
      </c>
      <c r="AX187" s="14" t="s">
        <v>83</v>
      </c>
      <c r="AY187" s="226" t="s">
        <v>132</v>
      </c>
    </row>
    <row r="188" spans="1:65" s="2" customFormat="1" ht="101.25" customHeight="1">
      <c r="A188" s="34"/>
      <c r="B188" s="35"/>
      <c r="C188" s="191" t="s">
        <v>399</v>
      </c>
      <c r="D188" s="191" t="s">
        <v>135</v>
      </c>
      <c r="E188" s="192" t="s">
        <v>780</v>
      </c>
      <c r="F188" s="193" t="s">
        <v>781</v>
      </c>
      <c r="G188" s="194" t="s">
        <v>203</v>
      </c>
      <c r="H188" s="195">
        <v>7</v>
      </c>
      <c r="I188" s="196"/>
      <c r="J188" s="197">
        <f>ROUND(I188*H188,2)</f>
        <v>0</v>
      </c>
      <c r="K188" s="193" t="s">
        <v>139</v>
      </c>
      <c r="L188" s="39"/>
      <c r="M188" s="198" t="s">
        <v>1</v>
      </c>
      <c r="N188" s="199" t="s">
        <v>40</v>
      </c>
      <c r="O188" s="7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140</v>
      </c>
      <c r="AT188" s="202" t="s">
        <v>135</v>
      </c>
      <c r="AU188" s="202" t="s">
        <v>85</v>
      </c>
      <c r="AY188" s="17" t="s">
        <v>132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83</v>
      </c>
      <c r="BK188" s="203">
        <f>ROUND(I188*H188,2)</f>
        <v>0</v>
      </c>
      <c r="BL188" s="17" t="s">
        <v>140</v>
      </c>
      <c r="BM188" s="202" t="s">
        <v>782</v>
      </c>
    </row>
    <row r="189" spans="1:65" s="13" customFormat="1">
      <c r="B189" s="204"/>
      <c r="C189" s="205"/>
      <c r="D189" s="206" t="s">
        <v>142</v>
      </c>
      <c r="E189" s="207" t="s">
        <v>1</v>
      </c>
      <c r="F189" s="208" t="s">
        <v>179</v>
      </c>
      <c r="G189" s="205"/>
      <c r="H189" s="209">
        <v>7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142</v>
      </c>
      <c r="AU189" s="215" t="s">
        <v>85</v>
      </c>
      <c r="AV189" s="13" t="s">
        <v>85</v>
      </c>
      <c r="AW189" s="13" t="s">
        <v>31</v>
      </c>
      <c r="AX189" s="13" t="s">
        <v>75</v>
      </c>
      <c r="AY189" s="215" t="s">
        <v>132</v>
      </c>
    </row>
    <row r="190" spans="1:65" s="14" customFormat="1">
      <c r="B190" s="216"/>
      <c r="C190" s="217"/>
      <c r="D190" s="206" t="s">
        <v>142</v>
      </c>
      <c r="E190" s="218" t="s">
        <v>1</v>
      </c>
      <c r="F190" s="219" t="s">
        <v>149</v>
      </c>
      <c r="G190" s="217"/>
      <c r="H190" s="220">
        <v>7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142</v>
      </c>
      <c r="AU190" s="226" t="s">
        <v>85</v>
      </c>
      <c r="AV190" s="14" t="s">
        <v>140</v>
      </c>
      <c r="AW190" s="14" t="s">
        <v>31</v>
      </c>
      <c r="AX190" s="14" t="s">
        <v>83</v>
      </c>
      <c r="AY190" s="226" t="s">
        <v>132</v>
      </c>
    </row>
    <row r="191" spans="1:65" s="2" customFormat="1" ht="55.5" customHeight="1">
      <c r="A191" s="34"/>
      <c r="B191" s="35"/>
      <c r="C191" s="191" t="s">
        <v>239</v>
      </c>
      <c r="D191" s="191" t="s">
        <v>135</v>
      </c>
      <c r="E191" s="192" t="s">
        <v>783</v>
      </c>
      <c r="F191" s="193" t="s">
        <v>784</v>
      </c>
      <c r="G191" s="194" t="s">
        <v>152</v>
      </c>
      <c r="H191" s="195">
        <v>1.75</v>
      </c>
      <c r="I191" s="196"/>
      <c r="J191" s="197">
        <f>ROUND(I191*H191,2)</f>
        <v>0</v>
      </c>
      <c r="K191" s="193" t="s">
        <v>616</v>
      </c>
      <c r="L191" s="39"/>
      <c r="M191" s="198" t="s">
        <v>1</v>
      </c>
      <c r="N191" s="199" t="s">
        <v>40</v>
      </c>
      <c r="O191" s="71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140</v>
      </c>
      <c r="AT191" s="202" t="s">
        <v>135</v>
      </c>
      <c r="AU191" s="202" t="s">
        <v>85</v>
      </c>
      <c r="AY191" s="17" t="s">
        <v>132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83</v>
      </c>
      <c r="BK191" s="203">
        <f>ROUND(I191*H191,2)</f>
        <v>0</v>
      </c>
      <c r="BL191" s="17" t="s">
        <v>140</v>
      </c>
      <c r="BM191" s="202" t="s">
        <v>785</v>
      </c>
    </row>
    <row r="192" spans="1:65" s="13" customFormat="1">
      <c r="B192" s="204"/>
      <c r="C192" s="205"/>
      <c r="D192" s="206" t="s">
        <v>142</v>
      </c>
      <c r="E192" s="207" t="s">
        <v>1</v>
      </c>
      <c r="F192" s="208" t="s">
        <v>786</v>
      </c>
      <c r="G192" s="205"/>
      <c r="H192" s="209">
        <v>1.75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142</v>
      </c>
      <c r="AU192" s="215" t="s">
        <v>85</v>
      </c>
      <c r="AV192" s="13" t="s">
        <v>85</v>
      </c>
      <c r="AW192" s="13" t="s">
        <v>31</v>
      </c>
      <c r="AX192" s="13" t="s">
        <v>75</v>
      </c>
      <c r="AY192" s="215" t="s">
        <v>132</v>
      </c>
    </row>
    <row r="193" spans="1:65" s="14" customFormat="1">
      <c r="B193" s="216"/>
      <c r="C193" s="217"/>
      <c r="D193" s="206" t="s">
        <v>142</v>
      </c>
      <c r="E193" s="218" t="s">
        <v>1</v>
      </c>
      <c r="F193" s="219" t="s">
        <v>149</v>
      </c>
      <c r="G193" s="217"/>
      <c r="H193" s="220">
        <v>1.75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142</v>
      </c>
      <c r="AU193" s="226" t="s">
        <v>85</v>
      </c>
      <c r="AV193" s="14" t="s">
        <v>140</v>
      </c>
      <c r="AW193" s="14" t="s">
        <v>31</v>
      </c>
      <c r="AX193" s="14" t="s">
        <v>83</v>
      </c>
      <c r="AY193" s="226" t="s">
        <v>132</v>
      </c>
    </row>
    <row r="194" spans="1:65" s="12" customFormat="1" ht="25.9" customHeight="1">
      <c r="B194" s="175"/>
      <c r="C194" s="176"/>
      <c r="D194" s="177" t="s">
        <v>74</v>
      </c>
      <c r="E194" s="178" t="s">
        <v>271</v>
      </c>
      <c r="F194" s="178" t="s">
        <v>272</v>
      </c>
      <c r="G194" s="176"/>
      <c r="H194" s="176"/>
      <c r="I194" s="179"/>
      <c r="J194" s="180">
        <f>BK194</f>
        <v>0</v>
      </c>
      <c r="K194" s="176"/>
      <c r="L194" s="181"/>
      <c r="M194" s="182"/>
      <c r="N194" s="183"/>
      <c r="O194" s="183"/>
      <c r="P194" s="184">
        <f>SUM(P195:P218)</f>
        <v>0</v>
      </c>
      <c r="Q194" s="183"/>
      <c r="R194" s="184">
        <f>SUM(R195:R218)</f>
        <v>0</v>
      </c>
      <c r="S194" s="183"/>
      <c r="T194" s="185">
        <f>SUM(T195:T218)</f>
        <v>0</v>
      </c>
      <c r="AR194" s="186" t="s">
        <v>140</v>
      </c>
      <c r="AT194" s="187" t="s">
        <v>74</v>
      </c>
      <c r="AU194" s="187" t="s">
        <v>75</v>
      </c>
      <c r="AY194" s="186" t="s">
        <v>132</v>
      </c>
      <c r="BK194" s="188">
        <f>SUM(BK195:BK218)</f>
        <v>0</v>
      </c>
    </row>
    <row r="195" spans="1:65" s="2" customFormat="1" ht="189.75" customHeight="1">
      <c r="A195" s="34"/>
      <c r="B195" s="35"/>
      <c r="C195" s="191" t="s">
        <v>257</v>
      </c>
      <c r="D195" s="191" t="s">
        <v>135</v>
      </c>
      <c r="E195" s="192" t="s">
        <v>293</v>
      </c>
      <c r="F195" s="193" t="s">
        <v>730</v>
      </c>
      <c r="G195" s="194" t="s">
        <v>167</v>
      </c>
      <c r="H195" s="195">
        <v>123.69</v>
      </c>
      <c r="I195" s="196"/>
      <c r="J195" s="197">
        <f>ROUND(I195*H195,2)</f>
        <v>0</v>
      </c>
      <c r="K195" s="193" t="s">
        <v>731</v>
      </c>
      <c r="L195" s="39"/>
      <c r="M195" s="198" t="s">
        <v>1</v>
      </c>
      <c r="N195" s="199" t="s">
        <v>40</v>
      </c>
      <c r="O195" s="71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280</v>
      </c>
      <c r="AT195" s="202" t="s">
        <v>135</v>
      </c>
      <c r="AU195" s="202" t="s">
        <v>83</v>
      </c>
      <c r="AY195" s="17" t="s">
        <v>132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83</v>
      </c>
      <c r="BK195" s="203">
        <f>ROUND(I195*H195,2)</f>
        <v>0</v>
      </c>
      <c r="BL195" s="17" t="s">
        <v>280</v>
      </c>
      <c r="BM195" s="202" t="s">
        <v>787</v>
      </c>
    </row>
    <row r="196" spans="1:65" s="13" customFormat="1">
      <c r="B196" s="204"/>
      <c r="C196" s="205"/>
      <c r="D196" s="206" t="s">
        <v>142</v>
      </c>
      <c r="E196" s="207" t="s">
        <v>1</v>
      </c>
      <c r="F196" s="208" t="s">
        <v>733</v>
      </c>
      <c r="G196" s="205"/>
      <c r="H196" s="209">
        <v>16.559999999999999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142</v>
      </c>
      <c r="AU196" s="215" t="s">
        <v>83</v>
      </c>
      <c r="AV196" s="13" t="s">
        <v>85</v>
      </c>
      <c r="AW196" s="13" t="s">
        <v>31</v>
      </c>
      <c r="AX196" s="13" t="s">
        <v>75</v>
      </c>
      <c r="AY196" s="215" t="s">
        <v>132</v>
      </c>
    </row>
    <row r="197" spans="1:65" s="13" customFormat="1">
      <c r="B197" s="204"/>
      <c r="C197" s="205"/>
      <c r="D197" s="206" t="s">
        <v>142</v>
      </c>
      <c r="E197" s="207" t="s">
        <v>1</v>
      </c>
      <c r="F197" s="208" t="s">
        <v>734</v>
      </c>
      <c r="G197" s="205"/>
      <c r="H197" s="209">
        <v>22.08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142</v>
      </c>
      <c r="AU197" s="215" t="s">
        <v>83</v>
      </c>
      <c r="AV197" s="13" t="s">
        <v>85</v>
      </c>
      <c r="AW197" s="13" t="s">
        <v>31</v>
      </c>
      <c r="AX197" s="13" t="s">
        <v>75</v>
      </c>
      <c r="AY197" s="215" t="s">
        <v>132</v>
      </c>
    </row>
    <row r="198" spans="1:65" s="13" customFormat="1">
      <c r="B198" s="204"/>
      <c r="C198" s="205"/>
      <c r="D198" s="206" t="s">
        <v>142</v>
      </c>
      <c r="E198" s="207" t="s">
        <v>1</v>
      </c>
      <c r="F198" s="208" t="s">
        <v>735</v>
      </c>
      <c r="G198" s="205"/>
      <c r="H198" s="209">
        <v>85.05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142</v>
      </c>
      <c r="AU198" s="215" t="s">
        <v>83</v>
      </c>
      <c r="AV198" s="13" t="s">
        <v>85</v>
      </c>
      <c r="AW198" s="13" t="s">
        <v>31</v>
      </c>
      <c r="AX198" s="13" t="s">
        <v>75</v>
      </c>
      <c r="AY198" s="215" t="s">
        <v>132</v>
      </c>
    </row>
    <row r="199" spans="1:65" s="14" customFormat="1">
      <c r="B199" s="216"/>
      <c r="C199" s="217"/>
      <c r="D199" s="206" t="s">
        <v>142</v>
      </c>
      <c r="E199" s="218" t="s">
        <v>1</v>
      </c>
      <c r="F199" s="219" t="s">
        <v>149</v>
      </c>
      <c r="G199" s="217"/>
      <c r="H199" s="220">
        <v>123.69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142</v>
      </c>
      <c r="AU199" s="226" t="s">
        <v>83</v>
      </c>
      <c r="AV199" s="14" t="s">
        <v>140</v>
      </c>
      <c r="AW199" s="14" t="s">
        <v>31</v>
      </c>
      <c r="AX199" s="14" t="s">
        <v>83</v>
      </c>
      <c r="AY199" s="226" t="s">
        <v>132</v>
      </c>
    </row>
    <row r="200" spans="1:65" s="2" customFormat="1" ht="194.45" customHeight="1">
      <c r="A200" s="34"/>
      <c r="B200" s="35"/>
      <c r="C200" s="191" t="s">
        <v>7</v>
      </c>
      <c r="D200" s="191" t="s">
        <v>135</v>
      </c>
      <c r="E200" s="192" t="s">
        <v>736</v>
      </c>
      <c r="F200" s="193" t="s">
        <v>737</v>
      </c>
      <c r="G200" s="194" t="s">
        <v>167</v>
      </c>
      <c r="H200" s="195">
        <v>6.6</v>
      </c>
      <c r="I200" s="196"/>
      <c r="J200" s="197">
        <f>ROUND(I200*H200,2)</f>
        <v>0</v>
      </c>
      <c r="K200" s="193" t="s">
        <v>731</v>
      </c>
      <c r="L200" s="39"/>
      <c r="M200" s="198" t="s">
        <v>1</v>
      </c>
      <c r="N200" s="199" t="s">
        <v>40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280</v>
      </c>
      <c r="AT200" s="202" t="s">
        <v>135</v>
      </c>
      <c r="AU200" s="202" t="s">
        <v>83</v>
      </c>
      <c r="AY200" s="17" t="s">
        <v>132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83</v>
      </c>
      <c r="BK200" s="203">
        <f>ROUND(I200*H200,2)</f>
        <v>0</v>
      </c>
      <c r="BL200" s="17" t="s">
        <v>280</v>
      </c>
      <c r="BM200" s="202" t="s">
        <v>788</v>
      </c>
    </row>
    <row r="201" spans="1:65" s="13" customFormat="1">
      <c r="B201" s="204"/>
      <c r="C201" s="205"/>
      <c r="D201" s="206" t="s">
        <v>142</v>
      </c>
      <c r="E201" s="207" t="s">
        <v>1</v>
      </c>
      <c r="F201" s="208" t="s">
        <v>739</v>
      </c>
      <c r="G201" s="205"/>
      <c r="H201" s="209">
        <v>6.6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142</v>
      </c>
      <c r="AU201" s="215" t="s">
        <v>83</v>
      </c>
      <c r="AV201" s="13" t="s">
        <v>85</v>
      </c>
      <c r="AW201" s="13" t="s">
        <v>31</v>
      </c>
      <c r="AX201" s="13" t="s">
        <v>75</v>
      </c>
      <c r="AY201" s="215" t="s">
        <v>132</v>
      </c>
    </row>
    <row r="202" spans="1:65" s="14" customFormat="1">
      <c r="B202" s="216"/>
      <c r="C202" s="217"/>
      <c r="D202" s="206" t="s">
        <v>142</v>
      </c>
      <c r="E202" s="218" t="s">
        <v>1</v>
      </c>
      <c r="F202" s="219" t="s">
        <v>149</v>
      </c>
      <c r="G202" s="217"/>
      <c r="H202" s="220">
        <v>6.6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142</v>
      </c>
      <c r="AU202" s="226" t="s">
        <v>83</v>
      </c>
      <c r="AV202" s="14" t="s">
        <v>140</v>
      </c>
      <c r="AW202" s="14" t="s">
        <v>31</v>
      </c>
      <c r="AX202" s="14" t="s">
        <v>83</v>
      </c>
      <c r="AY202" s="226" t="s">
        <v>132</v>
      </c>
    </row>
    <row r="203" spans="1:65" s="2" customFormat="1" ht="84">
      <c r="A203" s="34"/>
      <c r="B203" s="35"/>
      <c r="C203" s="191" t="s">
        <v>266</v>
      </c>
      <c r="D203" s="191" t="s">
        <v>135</v>
      </c>
      <c r="E203" s="192" t="s">
        <v>299</v>
      </c>
      <c r="F203" s="193" t="s">
        <v>740</v>
      </c>
      <c r="G203" s="194" t="s">
        <v>174</v>
      </c>
      <c r="H203" s="195">
        <v>2</v>
      </c>
      <c r="I203" s="196"/>
      <c r="J203" s="197">
        <f>ROUND(I203*H203,2)</f>
        <v>0</v>
      </c>
      <c r="K203" s="193" t="s">
        <v>616</v>
      </c>
      <c r="L203" s="39"/>
      <c r="M203" s="198" t="s">
        <v>1</v>
      </c>
      <c r="N203" s="199" t="s">
        <v>40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280</v>
      </c>
      <c r="AT203" s="202" t="s">
        <v>135</v>
      </c>
      <c r="AU203" s="202" t="s">
        <v>83</v>
      </c>
      <c r="AY203" s="17" t="s">
        <v>132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83</v>
      </c>
      <c r="BK203" s="203">
        <f>ROUND(I203*H203,2)</f>
        <v>0</v>
      </c>
      <c r="BL203" s="17" t="s">
        <v>280</v>
      </c>
      <c r="BM203" s="202" t="s">
        <v>789</v>
      </c>
    </row>
    <row r="204" spans="1:65" s="13" customFormat="1">
      <c r="B204" s="204"/>
      <c r="C204" s="205"/>
      <c r="D204" s="206" t="s">
        <v>142</v>
      </c>
      <c r="E204" s="207" t="s">
        <v>1</v>
      </c>
      <c r="F204" s="208" t="s">
        <v>85</v>
      </c>
      <c r="G204" s="205"/>
      <c r="H204" s="209">
        <v>2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142</v>
      </c>
      <c r="AU204" s="215" t="s">
        <v>83</v>
      </c>
      <c r="AV204" s="13" t="s">
        <v>85</v>
      </c>
      <c r="AW204" s="13" t="s">
        <v>31</v>
      </c>
      <c r="AX204" s="13" t="s">
        <v>75</v>
      </c>
      <c r="AY204" s="215" t="s">
        <v>132</v>
      </c>
    </row>
    <row r="205" spans="1:65" s="14" customFormat="1">
      <c r="B205" s="216"/>
      <c r="C205" s="217"/>
      <c r="D205" s="206" t="s">
        <v>142</v>
      </c>
      <c r="E205" s="218" t="s">
        <v>1</v>
      </c>
      <c r="F205" s="219" t="s">
        <v>149</v>
      </c>
      <c r="G205" s="217"/>
      <c r="H205" s="220">
        <v>2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142</v>
      </c>
      <c r="AU205" s="226" t="s">
        <v>83</v>
      </c>
      <c r="AV205" s="14" t="s">
        <v>140</v>
      </c>
      <c r="AW205" s="14" t="s">
        <v>31</v>
      </c>
      <c r="AX205" s="14" t="s">
        <v>83</v>
      </c>
      <c r="AY205" s="226" t="s">
        <v>132</v>
      </c>
    </row>
    <row r="206" spans="1:65" s="2" customFormat="1" ht="90" customHeight="1">
      <c r="A206" s="34"/>
      <c r="B206" s="35"/>
      <c r="C206" s="191" t="s">
        <v>273</v>
      </c>
      <c r="D206" s="191" t="s">
        <v>135</v>
      </c>
      <c r="E206" s="192" t="s">
        <v>742</v>
      </c>
      <c r="F206" s="193" t="s">
        <v>743</v>
      </c>
      <c r="G206" s="194" t="s">
        <v>167</v>
      </c>
      <c r="H206" s="195">
        <v>45.674999999999997</v>
      </c>
      <c r="I206" s="196"/>
      <c r="J206" s="197">
        <f>ROUND(I206*H206,2)</f>
        <v>0</v>
      </c>
      <c r="K206" s="193" t="s">
        <v>616</v>
      </c>
      <c r="L206" s="39"/>
      <c r="M206" s="198" t="s">
        <v>1</v>
      </c>
      <c r="N206" s="199" t="s">
        <v>40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280</v>
      </c>
      <c r="AT206" s="202" t="s">
        <v>135</v>
      </c>
      <c r="AU206" s="202" t="s">
        <v>83</v>
      </c>
      <c r="AY206" s="17" t="s">
        <v>132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83</v>
      </c>
      <c r="BK206" s="203">
        <f>ROUND(I206*H206,2)</f>
        <v>0</v>
      </c>
      <c r="BL206" s="17" t="s">
        <v>280</v>
      </c>
      <c r="BM206" s="202" t="s">
        <v>790</v>
      </c>
    </row>
    <row r="207" spans="1:65" s="13" customFormat="1">
      <c r="B207" s="204"/>
      <c r="C207" s="205"/>
      <c r="D207" s="206" t="s">
        <v>142</v>
      </c>
      <c r="E207" s="207" t="s">
        <v>1</v>
      </c>
      <c r="F207" s="208" t="s">
        <v>745</v>
      </c>
      <c r="G207" s="205"/>
      <c r="H207" s="209">
        <v>42.524999999999999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142</v>
      </c>
      <c r="AU207" s="215" t="s">
        <v>83</v>
      </c>
      <c r="AV207" s="13" t="s">
        <v>85</v>
      </c>
      <c r="AW207" s="13" t="s">
        <v>31</v>
      </c>
      <c r="AX207" s="13" t="s">
        <v>75</v>
      </c>
      <c r="AY207" s="215" t="s">
        <v>132</v>
      </c>
    </row>
    <row r="208" spans="1:65" s="13" customFormat="1">
      <c r="B208" s="204"/>
      <c r="C208" s="205"/>
      <c r="D208" s="206" t="s">
        <v>142</v>
      </c>
      <c r="E208" s="207" t="s">
        <v>1</v>
      </c>
      <c r="F208" s="208" t="s">
        <v>791</v>
      </c>
      <c r="G208" s="205"/>
      <c r="H208" s="209">
        <v>3.15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142</v>
      </c>
      <c r="AU208" s="215" t="s">
        <v>83</v>
      </c>
      <c r="AV208" s="13" t="s">
        <v>85</v>
      </c>
      <c r="AW208" s="13" t="s">
        <v>31</v>
      </c>
      <c r="AX208" s="13" t="s">
        <v>75</v>
      </c>
      <c r="AY208" s="215" t="s">
        <v>132</v>
      </c>
    </row>
    <row r="209" spans="1:65" s="14" customFormat="1">
      <c r="B209" s="216"/>
      <c r="C209" s="217"/>
      <c r="D209" s="206" t="s">
        <v>142</v>
      </c>
      <c r="E209" s="218" t="s">
        <v>1</v>
      </c>
      <c r="F209" s="219" t="s">
        <v>149</v>
      </c>
      <c r="G209" s="217"/>
      <c r="H209" s="220">
        <v>45.674999999999997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142</v>
      </c>
      <c r="AU209" s="226" t="s">
        <v>83</v>
      </c>
      <c r="AV209" s="14" t="s">
        <v>140</v>
      </c>
      <c r="AW209" s="14" t="s">
        <v>31</v>
      </c>
      <c r="AX209" s="14" t="s">
        <v>83</v>
      </c>
      <c r="AY209" s="226" t="s">
        <v>132</v>
      </c>
    </row>
    <row r="210" spans="1:65" s="2" customFormat="1" ht="90" customHeight="1">
      <c r="A210" s="34"/>
      <c r="B210" s="35"/>
      <c r="C210" s="191" t="s">
        <v>277</v>
      </c>
      <c r="D210" s="191" t="s">
        <v>135</v>
      </c>
      <c r="E210" s="192" t="s">
        <v>746</v>
      </c>
      <c r="F210" s="193" t="s">
        <v>747</v>
      </c>
      <c r="G210" s="194" t="s">
        <v>167</v>
      </c>
      <c r="H210" s="195">
        <v>22.08</v>
      </c>
      <c r="I210" s="196"/>
      <c r="J210" s="197">
        <f>ROUND(I210*H210,2)</f>
        <v>0</v>
      </c>
      <c r="K210" s="193" t="s">
        <v>616</v>
      </c>
      <c r="L210" s="39"/>
      <c r="M210" s="198" t="s">
        <v>1</v>
      </c>
      <c r="N210" s="199" t="s">
        <v>40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280</v>
      </c>
      <c r="AT210" s="202" t="s">
        <v>135</v>
      </c>
      <c r="AU210" s="202" t="s">
        <v>83</v>
      </c>
      <c r="AY210" s="17" t="s">
        <v>132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83</v>
      </c>
      <c r="BK210" s="203">
        <f>ROUND(I210*H210,2)</f>
        <v>0</v>
      </c>
      <c r="BL210" s="17" t="s">
        <v>280</v>
      </c>
      <c r="BM210" s="202" t="s">
        <v>792</v>
      </c>
    </row>
    <row r="211" spans="1:65" s="13" customFormat="1">
      <c r="B211" s="204"/>
      <c r="C211" s="205"/>
      <c r="D211" s="206" t="s">
        <v>142</v>
      </c>
      <c r="E211" s="207" t="s">
        <v>1</v>
      </c>
      <c r="F211" s="208" t="s">
        <v>749</v>
      </c>
      <c r="G211" s="205"/>
      <c r="H211" s="209">
        <v>22.08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142</v>
      </c>
      <c r="AU211" s="215" t="s">
        <v>83</v>
      </c>
      <c r="AV211" s="13" t="s">
        <v>85</v>
      </c>
      <c r="AW211" s="13" t="s">
        <v>31</v>
      </c>
      <c r="AX211" s="13" t="s">
        <v>75</v>
      </c>
      <c r="AY211" s="215" t="s">
        <v>132</v>
      </c>
    </row>
    <row r="212" spans="1:65" s="14" customFormat="1">
      <c r="B212" s="216"/>
      <c r="C212" s="217"/>
      <c r="D212" s="206" t="s">
        <v>142</v>
      </c>
      <c r="E212" s="218" t="s">
        <v>1</v>
      </c>
      <c r="F212" s="219" t="s">
        <v>149</v>
      </c>
      <c r="G212" s="217"/>
      <c r="H212" s="220">
        <v>22.08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142</v>
      </c>
      <c r="AU212" s="226" t="s">
        <v>83</v>
      </c>
      <c r="AV212" s="14" t="s">
        <v>140</v>
      </c>
      <c r="AW212" s="14" t="s">
        <v>31</v>
      </c>
      <c r="AX212" s="14" t="s">
        <v>83</v>
      </c>
      <c r="AY212" s="226" t="s">
        <v>132</v>
      </c>
    </row>
    <row r="213" spans="1:65" s="2" customFormat="1" ht="78" customHeight="1">
      <c r="A213" s="34"/>
      <c r="B213" s="35"/>
      <c r="C213" s="191" t="s">
        <v>282</v>
      </c>
      <c r="D213" s="191" t="s">
        <v>135</v>
      </c>
      <c r="E213" s="192" t="s">
        <v>274</v>
      </c>
      <c r="F213" s="193" t="s">
        <v>275</v>
      </c>
      <c r="G213" s="194" t="s">
        <v>174</v>
      </c>
      <c r="H213" s="195">
        <v>1</v>
      </c>
      <c r="I213" s="196"/>
      <c r="J213" s="197">
        <f>ROUND(I213*H213,2)</f>
        <v>0</v>
      </c>
      <c r="K213" s="193" t="s">
        <v>731</v>
      </c>
      <c r="L213" s="39"/>
      <c r="M213" s="198" t="s">
        <v>1</v>
      </c>
      <c r="N213" s="199" t="s">
        <v>40</v>
      </c>
      <c r="O213" s="71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2" t="s">
        <v>140</v>
      </c>
      <c r="AT213" s="202" t="s">
        <v>135</v>
      </c>
      <c r="AU213" s="202" t="s">
        <v>83</v>
      </c>
      <c r="AY213" s="17" t="s">
        <v>132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" t="s">
        <v>83</v>
      </c>
      <c r="BK213" s="203">
        <f>ROUND(I213*H213,2)</f>
        <v>0</v>
      </c>
      <c r="BL213" s="17" t="s">
        <v>140</v>
      </c>
      <c r="BM213" s="202" t="s">
        <v>793</v>
      </c>
    </row>
    <row r="214" spans="1:65" s="13" customFormat="1">
      <c r="B214" s="204"/>
      <c r="C214" s="205"/>
      <c r="D214" s="206" t="s">
        <v>142</v>
      </c>
      <c r="E214" s="207" t="s">
        <v>1</v>
      </c>
      <c r="F214" s="208" t="s">
        <v>83</v>
      </c>
      <c r="G214" s="205"/>
      <c r="H214" s="209">
        <v>1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142</v>
      </c>
      <c r="AU214" s="215" t="s">
        <v>83</v>
      </c>
      <c r="AV214" s="13" t="s">
        <v>85</v>
      </c>
      <c r="AW214" s="13" t="s">
        <v>31</v>
      </c>
      <c r="AX214" s="13" t="s">
        <v>75</v>
      </c>
      <c r="AY214" s="215" t="s">
        <v>132</v>
      </c>
    </row>
    <row r="215" spans="1:65" s="14" customFormat="1">
      <c r="B215" s="216"/>
      <c r="C215" s="217"/>
      <c r="D215" s="206" t="s">
        <v>142</v>
      </c>
      <c r="E215" s="218" t="s">
        <v>1</v>
      </c>
      <c r="F215" s="219" t="s">
        <v>149</v>
      </c>
      <c r="G215" s="217"/>
      <c r="H215" s="220">
        <v>1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142</v>
      </c>
      <c r="AU215" s="226" t="s">
        <v>83</v>
      </c>
      <c r="AV215" s="14" t="s">
        <v>140</v>
      </c>
      <c r="AW215" s="14" t="s">
        <v>31</v>
      </c>
      <c r="AX215" s="14" t="s">
        <v>83</v>
      </c>
      <c r="AY215" s="226" t="s">
        <v>132</v>
      </c>
    </row>
    <row r="216" spans="1:65" s="2" customFormat="1" ht="24">
      <c r="A216" s="34"/>
      <c r="B216" s="35"/>
      <c r="C216" s="191" t="s">
        <v>286</v>
      </c>
      <c r="D216" s="191" t="s">
        <v>135</v>
      </c>
      <c r="E216" s="192" t="s">
        <v>751</v>
      </c>
      <c r="F216" s="193" t="s">
        <v>752</v>
      </c>
      <c r="G216" s="194" t="s">
        <v>753</v>
      </c>
      <c r="H216" s="195">
        <v>1</v>
      </c>
      <c r="I216" s="196"/>
      <c r="J216" s="197">
        <f>ROUND(I216*H216,2)</f>
        <v>0</v>
      </c>
      <c r="K216" s="193" t="s">
        <v>731</v>
      </c>
      <c r="L216" s="39"/>
      <c r="M216" s="198" t="s">
        <v>1</v>
      </c>
      <c r="N216" s="199" t="s">
        <v>40</v>
      </c>
      <c r="O216" s="71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2" t="s">
        <v>140</v>
      </c>
      <c r="AT216" s="202" t="s">
        <v>135</v>
      </c>
      <c r="AU216" s="202" t="s">
        <v>83</v>
      </c>
      <c r="AY216" s="17" t="s">
        <v>132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" t="s">
        <v>83</v>
      </c>
      <c r="BK216" s="203">
        <f>ROUND(I216*H216,2)</f>
        <v>0</v>
      </c>
      <c r="BL216" s="17" t="s">
        <v>140</v>
      </c>
      <c r="BM216" s="202" t="s">
        <v>794</v>
      </c>
    </row>
    <row r="217" spans="1:65" s="13" customFormat="1">
      <c r="B217" s="204"/>
      <c r="C217" s="205"/>
      <c r="D217" s="206" t="s">
        <v>142</v>
      </c>
      <c r="E217" s="207" t="s">
        <v>1</v>
      </c>
      <c r="F217" s="208" t="s">
        <v>83</v>
      </c>
      <c r="G217" s="205"/>
      <c r="H217" s="209">
        <v>1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142</v>
      </c>
      <c r="AU217" s="215" t="s">
        <v>83</v>
      </c>
      <c r="AV217" s="13" t="s">
        <v>85</v>
      </c>
      <c r="AW217" s="13" t="s">
        <v>31</v>
      </c>
      <c r="AX217" s="13" t="s">
        <v>75</v>
      </c>
      <c r="AY217" s="215" t="s">
        <v>132</v>
      </c>
    </row>
    <row r="218" spans="1:65" s="14" customFormat="1">
      <c r="B218" s="216"/>
      <c r="C218" s="217"/>
      <c r="D218" s="206" t="s">
        <v>142</v>
      </c>
      <c r="E218" s="218" t="s">
        <v>1</v>
      </c>
      <c r="F218" s="219" t="s">
        <v>149</v>
      </c>
      <c r="G218" s="217"/>
      <c r="H218" s="220">
        <v>1</v>
      </c>
      <c r="I218" s="221"/>
      <c r="J218" s="217"/>
      <c r="K218" s="217"/>
      <c r="L218" s="222"/>
      <c r="M218" s="247"/>
      <c r="N218" s="248"/>
      <c r="O218" s="248"/>
      <c r="P218" s="248"/>
      <c r="Q218" s="248"/>
      <c r="R218" s="248"/>
      <c r="S218" s="248"/>
      <c r="T218" s="249"/>
      <c r="AT218" s="226" t="s">
        <v>142</v>
      </c>
      <c r="AU218" s="226" t="s">
        <v>83</v>
      </c>
      <c r="AV218" s="14" t="s">
        <v>140</v>
      </c>
      <c r="AW218" s="14" t="s">
        <v>31</v>
      </c>
      <c r="AX218" s="14" t="s">
        <v>83</v>
      </c>
      <c r="AY218" s="226" t="s">
        <v>132</v>
      </c>
    </row>
    <row r="219" spans="1:65" s="2" customFormat="1" ht="6.95" customHeight="1">
      <c r="A219" s="34"/>
      <c r="B219" s="54"/>
      <c r="C219" s="55"/>
      <c r="D219" s="55"/>
      <c r="E219" s="55"/>
      <c r="F219" s="55"/>
      <c r="G219" s="55"/>
      <c r="H219" s="55"/>
      <c r="I219" s="55"/>
      <c r="J219" s="55"/>
      <c r="K219" s="55"/>
      <c r="L219" s="39"/>
      <c r="M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sheetProtection algorithmName="SHA-512" hashValue="IX9JMThhAWWC0Heak9kPNpOGkEzeo0jQjGT6hTsnxqOKj7HoiBKRUcOElztxcripEQVGxt8bbmDgFZDXzYFv7A==" saltValue="SeP/Fk8BK/UtJm7jLKh6+A==" spinCount="100000" sheet="1" objects="1" scenarios="1" formatColumns="0" formatRows="0" autoFilter="0"/>
  <autoFilter ref="C122:K21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topLeftCell="A12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105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106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299" t="str">
        <f>'Rekapitulace stavby'!K6</f>
        <v>11 - Oprava trati v úseku Chrášťany - Domoušice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9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795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10. 2. 2021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Ing. Aleš Bednář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>Jan Marušák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5" t="s">
        <v>1</v>
      </c>
      <c r="F27" s="305"/>
      <c r="G27" s="305"/>
      <c r="H27" s="30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39</v>
      </c>
      <c r="E33" s="119" t="s">
        <v>40</v>
      </c>
      <c r="F33" s="129">
        <f>ROUND((SUM(BE117:BE133)),  2)</f>
        <v>0</v>
      </c>
      <c r="G33" s="34"/>
      <c r="H33" s="34"/>
      <c r="I33" s="130">
        <v>0.21</v>
      </c>
      <c r="J33" s="129">
        <f>ROUND(((SUM(BE117:BE133))*I33),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41</v>
      </c>
      <c r="F34" s="129">
        <f>ROUND((SUM(BF117:BF133)),  2)</f>
        <v>0</v>
      </c>
      <c r="G34" s="34"/>
      <c r="H34" s="34"/>
      <c r="I34" s="130">
        <v>0.15</v>
      </c>
      <c r="J34" s="129">
        <f>ROUND(((SUM(BF117:BF133))*I34),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ROUND((SUM(BG117:BG133)),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ROUND((SUM(BH117:BH133)),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ROUND((SUM(BI117:BI133)),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11 - Oprava trati v úseku Chrášťany - Domoušice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6" t="str">
        <f>E9</f>
        <v>06 - VRN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10. 2. 2021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Jan Marušák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110</v>
      </c>
      <c r="D94" s="150"/>
      <c r="E94" s="150"/>
      <c r="F94" s="150"/>
      <c r="G94" s="150"/>
      <c r="H94" s="150"/>
      <c r="I94" s="150"/>
      <c r="J94" s="151" t="s">
        <v>111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112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113</v>
      </c>
    </row>
    <row r="97" spans="1:31" s="9" customFormat="1" ht="24.95" customHeight="1">
      <c r="B97" s="153"/>
      <c r="C97" s="154"/>
      <c r="D97" s="155" t="s">
        <v>796</v>
      </c>
      <c r="E97" s="156"/>
      <c r="F97" s="156"/>
      <c r="G97" s="156"/>
      <c r="H97" s="156"/>
      <c r="I97" s="156"/>
      <c r="J97" s="157">
        <f>J118</f>
        <v>0</v>
      </c>
      <c r="K97" s="154"/>
      <c r="L97" s="158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117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297" t="str">
        <f>E7</f>
        <v>11 - Oprava trati v úseku Chrášťany - Domoušice</v>
      </c>
      <c r="F107" s="298"/>
      <c r="G107" s="298"/>
      <c r="H107" s="298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107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76" t="str">
        <f>E9</f>
        <v>06 - VRN</v>
      </c>
      <c r="F109" s="296"/>
      <c r="G109" s="296"/>
      <c r="H109" s="29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 t="str">
        <f>IF(J12="","",J12)</f>
        <v>10. 2. 2021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>Ing. Aleš Bednář</v>
      </c>
      <c r="G113" s="36"/>
      <c r="H113" s="36"/>
      <c r="I113" s="29" t="s">
        <v>30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29" t="s">
        <v>32</v>
      </c>
      <c r="J114" s="32" t="str">
        <f>E24</f>
        <v>Jan Marušák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4"/>
      <c r="B116" s="165"/>
      <c r="C116" s="166" t="s">
        <v>118</v>
      </c>
      <c r="D116" s="167" t="s">
        <v>60</v>
      </c>
      <c r="E116" s="167" t="s">
        <v>56</v>
      </c>
      <c r="F116" s="167" t="s">
        <v>57</v>
      </c>
      <c r="G116" s="167" t="s">
        <v>119</v>
      </c>
      <c r="H116" s="167" t="s">
        <v>120</v>
      </c>
      <c r="I116" s="167" t="s">
        <v>121</v>
      </c>
      <c r="J116" s="167" t="s">
        <v>111</v>
      </c>
      <c r="K116" s="168" t="s">
        <v>122</v>
      </c>
      <c r="L116" s="169"/>
      <c r="M116" s="75" t="s">
        <v>1</v>
      </c>
      <c r="N116" s="76" t="s">
        <v>39</v>
      </c>
      <c r="O116" s="76" t="s">
        <v>123</v>
      </c>
      <c r="P116" s="76" t="s">
        <v>124</v>
      </c>
      <c r="Q116" s="76" t="s">
        <v>125</v>
      </c>
      <c r="R116" s="76" t="s">
        <v>126</v>
      </c>
      <c r="S116" s="76" t="s">
        <v>127</v>
      </c>
      <c r="T116" s="77" t="s">
        <v>128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>
      <c r="A117" s="34"/>
      <c r="B117" s="35"/>
      <c r="C117" s="82" t="s">
        <v>129</v>
      </c>
      <c r="D117" s="36"/>
      <c r="E117" s="36"/>
      <c r="F117" s="36"/>
      <c r="G117" s="36"/>
      <c r="H117" s="36"/>
      <c r="I117" s="36"/>
      <c r="J117" s="170">
        <f>BK117</f>
        <v>0</v>
      </c>
      <c r="K117" s="36"/>
      <c r="L117" s="39"/>
      <c r="M117" s="78"/>
      <c r="N117" s="171"/>
      <c r="O117" s="79"/>
      <c r="P117" s="172">
        <f>P118</f>
        <v>0</v>
      </c>
      <c r="Q117" s="79"/>
      <c r="R117" s="172">
        <f>R118</f>
        <v>0</v>
      </c>
      <c r="S117" s="79"/>
      <c r="T117" s="173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74</v>
      </c>
      <c r="AU117" s="17" t="s">
        <v>113</v>
      </c>
      <c r="BK117" s="174">
        <f>BK118</f>
        <v>0</v>
      </c>
    </row>
    <row r="118" spans="1:65" s="12" customFormat="1" ht="25.9" customHeight="1">
      <c r="B118" s="175"/>
      <c r="C118" s="176"/>
      <c r="D118" s="177" t="s">
        <v>74</v>
      </c>
      <c r="E118" s="178" t="s">
        <v>104</v>
      </c>
      <c r="F118" s="178" t="s">
        <v>797</v>
      </c>
      <c r="G118" s="176"/>
      <c r="H118" s="176"/>
      <c r="I118" s="179"/>
      <c r="J118" s="180">
        <f>BK118</f>
        <v>0</v>
      </c>
      <c r="K118" s="176"/>
      <c r="L118" s="181"/>
      <c r="M118" s="182"/>
      <c r="N118" s="183"/>
      <c r="O118" s="183"/>
      <c r="P118" s="184">
        <f>SUM(P119:P133)</f>
        <v>0</v>
      </c>
      <c r="Q118" s="183"/>
      <c r="R118" s="184">
        <f>SUM(R119:R133)</f>
        <v>0</v>
      </c>
      <c r="S118" s="183"/>
      <c r="T118" s="185">
        <f>SUM(T119:T133)</f>
        <v>0</v>
      </c>
      <c r="AR118" s="186" t="s">
        <v>133</v>
      </c>
      <c r="AT118" s="187" t="s">
        <v>74</v>
      </c>
      <c r="AU118" s="187" t="s">
        <v>75</v>
      </c>
      <c r="AY118" s="186" t="s">
        <v>132</v>
      </c>
      <c r="BK118" s="188">
        <f>SUM(BK119:BK133)</f>
        <v>0</v>
      </c>
    </row>
    <row r="119" spans="1:65" s="2" customFormat="1" ht="21.75" customHeight="1">
      <c r="A119" s="34"/>
      <c r="B119" s="35"/>
      <c r="C119" s="191" t="s">
        <v>83</v>
      </c>
      <c r="D119" s="191" t="s">
        <v>135</v>
      </c>
      <c r="E119" s="192" t="s">
        <v>798</v>
      </c>
      <c r="F119" s="193" t="s">
        <v>799</v>
      </c>
      <c r="G119" s="194" t="s">
        <v>753</v>
      </c>
      <c r="H119" s="195">
        <v>1</v>
      </c>
      <c r="I119" s="196"/>
      <c r="J119" s="197">
        <f>ROUND(I119*H119,2)</f>
        <v>0</v>
      </c>
      <c r="K119" s="193" t="s">
        <v>616</v>
      </c>
      <c r="L119" s="39"/>
      <c r="M119" s="198" t="s">
        <v>1</v>
      </c>
      <c r="N119" s="199" t="s">
        <v>40</v>
      </c>
      <c r="O119" s="71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2" t="s">
        <v>140</v>
      </c>
      <c r="AT119" s="202" t="s">
        <v>135</v>
      </c>
      <c r="AU119" s="202" t="s">
        <v>83</v>
      </c>
      <c r="AY119" s="17" t="s">
        <v>132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7" t="s">
        <v>83</v>
      </c>
      <c r="BK119" s="203">
        <f>ROUND(I119*H119,2)</f>
        <v>0</v>
      </c>
      <c r="BL119" s="17" t="s">
        <v>140</v>
      </c>
      <c r="BM119" s="202" t="s">
        <v>800</v>
      </c>
    </row>
    <row r="120" spans="1:65" s="13" customFormat="1">
      <c r="B120" s="204"/>
      <c r="C120" s="205"/>
      <c r="D120" s="206" t="s">
        <v>142</v>
      </c>
      <c r="E120" s="207" t="s">
        <v>1</v>
      </c>
      <c r="F120" s="208" t="s">
        <v>83</v>
      </c>
      <c r="G120" s="205"/>
      <c r="H120" s="209">
        <v>1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142</v>
      </c>
      <c r="AU120" s="215" t="s">
        <v>83</v>
      </c>
      <c r="AV120" s="13" t="s">
        <v>85</v>
      </c>
      <c r="AW120" s="13" t="s">
        <v>31</v>
      </c>
      <c r="AX120" s="13" t="s">
        <v>75</v>
      </c>
      <c r="AY120" s="215" t="s">
        <v>132</v>
      </c>
    </row>
    <row r="121" spans="1:65" s="14" customFormat="1">
      <c r="B121" s="216"/>
      <c r="C121" s="217"/>
      <c r="D121" s="206" t="s">
        <v>142</v>
      </c>
      <c r="E121" s="218" t="s">
        <v>1</v>
      </c>
      <c r="F121" s="219" t="s">
        <v>149</v>
      </c>
      <c r="G121" s="217"/>
      <c r="H121" s="220">
        <v>1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142</v>
      </c>
      <c r="AU121" s="226" t="s">
        <v>83</v>
      </c>
      <c r="AV121" s="14" t="s">
        <v>140</v>
      </c>
      <c r="AW121" s="14" t="s">
        <v>31</v>
      </c>
      <c r="AX121" s="14" t="s">
        <v>83</v>
      </c>
      <c r="AY121" s="226" t="s">
        <v>132</v>
      </c>
    </row>
    <row r="122" spans="1:65" s="2" customFormat="1" ht="21.75" customHeight="1">
      <c r="A122" s="34"/>
      <c r="B122" s="35"/>
      <c r="C122" s="191" t="s">
        <v>85</v>
      </c>
      <c r="D122" s="191" t="s">
        <v>135</v>
      </c>
      <c r="E122" s="192" t="s">
        <v>801</v>
      </c>
      <c r="F122" s="193" t="s">
        <v>802</v>
      </c>
      <c r="G122" s="194" t="s">
        <v>753</v>
      </c>
      <c r="H122" s="195">
        <v>1</v>
      </c>
      <c r="I122" s="196"/>
      <c r="J122" s="197">
        <f>ROUND(I122*H122,2)</f>
        <v>0</v>
      </c>
      <c r="K122" s="193" t="s">
        <v>616</v>
      </c>
      <c r="L122" s="39"/>
      <c r="M122" s="198" t="s">
        <v>1</v>
      </c>
      <c r="N122" s="199" t="s">
        <v>40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140</v>
      </c>
      <c r="AT122" s="202" t="s">
        <v>135</v>
      </c>
      <c r="AU122" s="202" t="s">
        <v>83</v>
      </c>
      <c r="AY122" s="17" t="s">
        <v>132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83</v>
      </c>
      <c r="BK122" s="203">
        <f>ROUND(I122*H122,2)</f>
        <v>0</v>
      </c>
      <c r="BL122" s="17" t="s">
        <v>140</v>
      </c>
      <c r="BM122" s="202" t="s">
        <v>803</v>
      </c>
    </row>
    <row r="123" spans="1:65" s="13" customFormat="1">
      <c r="B123" s="204"/>
      <c r="C123" s="205"/>
      <c r="D123" s="206" t="s">
        <v>142</v>
      </c>
      <c r="E123" s="207" t="s">
        <v>1</v>
      </c>
      <c r="F123" s="208" t="s">
        <v>83</v>
      </c>
      <c r="G123" s="205"/>
      <c r="H123" s="209">
        <v>1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142</v>
      </c>
      <c r="AU123" s="215" t="s">
        <v>83</v>
      </c>
      <c r="AV123" s="13" t="s">
        <v>85</v>
      </c>
      <c r="AW123" s="13" t="s">
        <v>31</v>
      </c>
      <c r="AX123" s="13" t="s">
        <v>75</v>
      </c>
      <c r="AY123" s="215" t="s">
        <v>132</v>
      </c>
    </row>
    <row r="124" spans="1:65" s="14" customFormat="1">
      <c r="B124" s="216"/>
      <c r="C124" s="217"/>
      <c r="D124" s="206" t="s">
        <v>142</v>
      </c>
      <c r="E124" s="218" t="s">
        <v>1</v>
      </c>
      <c r="F124" s="219" t="s">
        <v>149</v>
      </c>
      <c r="G124" s="217"/>
      <c r="H124" s="220">
        <v>1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142</v>
      </c>
      <c r="AU124" s="226" t="s">
        <v>83</v>
      </c>
      <c r="AV124" s="14" t="s">
        <v>140</v>
      </c>
      <c r="AW124" s="14" t="s">
        <v>31</v>
      </c>
      <c r="AX124" s="14" t="s">
        <v>83</v>
      </c>
      <c r="AY124" s="226" t="s">
        <v>132</v>
      </c>
    </row>
    <row r="125" spans="1:65" s="2" customFormat="1" ht="90" customHeight="1">
      <c r="A125" s="34"/>
      <c r="B125" s="35"/>
      <c r="C125" s="191" t="s">
        <v>171</v>
      </c>
      <c r="D125" s="191" t="s">
        <v>135</v>
      </c>
      <c r="E125" s="192" t="s">
        <v>804</v>
      </c>
      <c r="F125" s="193" t="s">
        <v>805</v>
      </c>
      <c r="G125" s="194" t="s">
        <v>191</v>
      </c>
      <c r="H125" s="195">
        <v>2.5</v>
      </c>
      <c r="I125" s="196"/>
      <c r="J125" s="197">
        <f>ROUND(I125*H125,2)</f>
        <v>0</v>
      </c>
      <c r="K125" s="193" t="s">
        <v>139</v>
      </c>
      <c r="L125" s="39"/>
      <c r="M125" s="198" t="s">
        <v>1</v>
      </c>
      <c r="N125" s="199" t="s">
        <v>40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140</v>
      </c>
      <c r="AT125" s="202" t="s">
        <v>135</v>
      </c>
      <c r="AU125" s="202" t="s">
        <v>83</v>
      </c>
      <c r="AY125" s="17" t="s">
        <v>132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83</v>
      </c>
      <c r="BK125" s="203">
        <f>ROUND(I125*H125,2)</f>
        <v>0</v>
      </c>
      <c r="BL125" s="17" t="s">
        <v>140</v>
      </c>
      <c r="BM125" s="202" t="s">
        <v>806</v>
      </c>
    </row>
    <row r="126" spans="1:65" s="13" customFormat="1">
      <c r="B126" s="204"/>
      <c r="C126" s="205"/>
      <c r="D126" s="206" t="s">
        <v>142</v>
      </c>
      <c r="E126" s="207" t="s">
        <v>1</v>
      </c>
      <c r="F126" s="208" t="s">
        <v>807</v>
      </c>
      <c r="G126" s="205"/>
      <c r="H126" s="209">
        <v>2.5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142</v>
      </c>
      <c r="AU126" s="215" t="s">
        <v>83</v>
      </c>
      <c r="AV126" s="13" t="s">
        <v>85</v>
      </c>
      <c r="AW126" s="13" t="s">
        <v>31</v>
      </c>
      <c r="AX126" s="13" t="s">
        <v>75</v>
      </c>
      <c r="AY126" s="215" t="s">
        <v>132</v>
      </c>
    </row>
    <row r="127" spans="1:65" s="14" customFormat="1">
      <c r="B127" s="216"/>
      <c r="C127" s="217"/>
      <c r="D127" s="206" t="s">
        <v>142</v>
      </c>
      <c r="E127" s="218" t="s">
        <v>1</v>
      </c>
      <c r="F127" s="219" t="s">
        <v>149</v>
      </c>
      <c r="G127" s="217"/>
      <c r="H127" s="220">
        <v>2.5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142</v>
      </c>
      <c r="AU127" s="226" t="s">
        <v>83</v>
      </c>
      <c r="AV127" s="14" t="s">
        <v>140</v>
      </c>
      <c r="AW127" s="14" t="s">
        <v>31</v>
      </c>
      <c r="AX127" s="14" t="s">
        <v>83</v>
      </c>
      <c r="AY127" s="226" t="s">
        <v>132</v>
      </c>
    </row>
    <row r="128" spans="1:65" s="2" customFormat="1" ht="24">
      <c r="A128" s="34"/>
      <c r="B128" s="35"/>
      <c r="C128" s="191" t="s">
        <v>140</v>
      </c>
      <c r="D128" s="191" t="s">
        <v>135</v>
      </c>
      <c r="E128" s="192" t="s">
        <v>808</v>
      </c>
      <c r="F128" s="193" t="s">
        <v>809</v>
      </c>
      <c r="G128" s="194" t="s">
        <v>753</v>
      </c>
      <c r="H128" s="195">
        <v>1</v>
      </c>
      <c r="I128" s="196"/>
      <c r="J128" s="197">
        <f>ROUND(I128*H128,2)</f>
        <v>0</v>
      </c>
      <c r="K128" s="193" t="s">
        <v>616</v>
      </c>
      <c r="L128" s="39"/>
      <c r="M128" s="198" t="s">
        <v>1</v>
      </c>
      <c r="N128" s="199" t="s">
        <v>40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140</v>
      </c>
      <c r="AT128" s="202" t="s">
        <v>135</v>
      </c>
      <c r="AU128" s="202" t="s">
        <v>83</v>
      </c>
      <c r="AY128" s="17" t="s">
        <v>132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83</v>
      </c>
      <c r="BK128" s="203">
        <f>ROUND(I128*H128,2)</f>
        <v>0</v>
      </c>
      <c r="BL128" s="17" t="s">
        <v>140</v>
      </c>
      <c r="BM128" s="202" t="s">
        <v>810</v>
      </c>
    </row>
    <row r="129" spans="1:65" s="13" customFormat="1">
      <c r="B129" s="204"/>
      <c r="C129" s="205"/>
      <c r="D129" s="206" t="s">
        <v>142</v>
      </c>
      <c r="E129" s="207" t="s">
        <v>1</v>
      </c>
      <c r="F129" s="208" t="s">
        <v>811</v>
      </c>
      <c r="G129" s="205"/>
      <c r="H129" s="209">
        <v>1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142</v>
      </c>
      <c r="AU129" s="215" t="s">
        <v>83</v>
      </c>
      <c r="AV129" s="13" t="s">
        <v>85</v>
      </c>
      <c r="AW129" s="13" t="s">
        <v>31</v>
      </c>
      <c r="AX129" s="13" t="s">
        <v>75</v>
      </c>
      <c r="AY129" s="215" t="s">
        <v>132</v>
      </c>
    </row>
    <row r="130" spans="1:65" s="14" customFormat="1">
      <c r="B130" s="216"/>
      <c r="C130" s="217"/>
      <c r="D130" s="206" t="s">
        <v>142</v>
      </c>
      <c r="E130" s="218" t="s">
        <v>1</v>
      </c>
      <c r="F130" s="219" t="s">
        <v>149</v>
      </c>
      <c r="G130" s="217"/>
      <c r="H130" s="220">
        <v>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142</v>
      </c>
      <c r="AU130" s="226" t="s">
        <v>83</v>
      </c>
      <c r="AV130" s="14" t="s">
        <v>140</v>
      </c>
      <c r="AW130" s="14" t="s">
        <v>31</v>
      </c>
      <c r="AX130" s="14" t="s">
        <v>83</v>
      </c>
      <c r="AY130" s="226" t="s">
        <v>132</v>
      </c>
    </row>
    <row r="131" spans="1:65" s="2" customFormat="1" ht="16.5" customHeight="1">
      <c r="A131" s="34"/>
      <c r="B131" s="35"/>
      <c r="C131" s="191" t="s">
        <v>133</v>
      </c>
      <c r="D131" s="191" t="s">
        <v>135</v>
      </c>
      <c r="E131" s="192" t="s">
        <v>812</v>
      </c>
      <c r="F131" s="193" t="s">
        <v>813</v>
      </c>
      <c r="G131" s="194" t="s">
        <v>753</v>
      </c>
      <c r="H131" s="195">
        <v>1</v>
      </c>
      <c r="I131" s="196"/>
      <c r="J131" s="197">
        <f>ROUND(I131*H131,2)</f>
        <v>0</v>
      </c>
      <c r="K131" s="193" t="s">
        <v>616</v>
      </c>
      <c r="L131" s="39"/>
      <c r="M131" s="198" t="s">
        <v>1</v>
      </c>
      <c r="N131" s="199" t="s">
        <v>40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140</v>
      </c>
      <c r="AT131" s="202" t="s">
        <v>135</v>
      </c>
      <c r="AU131" s="202" t="s">
        <v>83</v>
      </c>
      <c r="AY131" s="17" t="s">
        <v>132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83</v>
      </c>
      <c r="BK131" s="203">
        <f>ROUND(I131*H131,2)</f>
        <v>0</v>
      </c>
      <c r="BL131" s="17" t="s">
        <v>140</v>
      </c>
      <c r="BM131" s="202" t="s">
        <v>814</v>
      </c>
    </row>
    <row r="132" spans="1:65" s="13" customFormat="1">
      <c r="B132" s="204"/>
      <c r="C132" s="205"/>
      <c r="D132" s="206" t="s">
        <v>142</v>
      </c>
      <c r="E132" s="207" t="s">
        <v>1</v>
      </c>
      <c r="F132" s="208" t="s">
        <v>83</v>
      </c>
      <c r="G132" s="205"/>
      <c r="H132" s="209">
        <v>1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142</v>
      </c>
      <c r="AU132" s="215" t="s">
        <v>83</v>
      </c>
      <c r="AV132" s="13" t="s">
        <v>85</v>
      </c>
      <c r="AW132" s="13" t="s">
        <v>31</v>
      </c>
      <c r="AX132" s="13" t="s">
        <v>75</v>
      </c>
      <c r="AY132" s="215" t="s">
        <v>132</v>
      </c>
    </row>
    <row r="133" spans="1:65" s="14" customFormat="1">
      <c r="B133" s="216"/>
      <c r="C133" s="217"/>
      <c r="D133" s="206" t="s">
        <v>142</v>
      </c>
      <c r="E133" s="218" t="s">
        <v>1</v>
      </c>
      <c r="F133" s="219" t="s">
        <v>149</v>
      </c>
      <c r="G133" s="217"/>
      <c r="H133" s="220">
        <v>1</v>
      </c>
      <c r="I133" s="221"/>
      <c r="J133" s="217"/>
      <c r="K133" s="217"/>
      <c r="L133" s="222"/>
      <c r="M133" s="247"/>
      <c r="N133" s="248"/>
      <c r="O133" s="248"/>
      <c r="P133" s="248"/>
      <c r="Q133" s="248"/>
      <c r="R133" s="248"/>
      <c r="S133" s="248"/>
      <c r="T133" s="249"/>
      <c r="AT133" s="226" t="s">
        <v>142</v>
      </c>
      <c r="AU133" s="226" t="s">
        <v>83</v>
      </c>
      <c r="AV133" s="14" t="s">
        <v>140</v>
      </c>
      <c r="AW133" s="14" t="s">
        <v>31</v>
      </c>
      <c r="AX133" s="14" t="s">
        <v>83</v>
      </c>
      <c r="AY133" s="226" t="s">
        <v>132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0W+XvInQTOSwaTA4tdcXsk8Zgf9q6GbRwNHq+1m0WXGM7MGaiJ0qTMu6nSHcssMB1Hnkydmsstcez4wdtIM+AA==" saltValue="ODOQkJSO4Q0Mgpk6P8vXLOigSwiuh0BKofODEuXuh4Xr0sSCyipeg4Tpv8Zn93G96PISxL+74oKHk8BLne1DNg==" spinCount="100000" sheet="1" objects="1" scenarios="1" formatColumns="0" formatRows="0" autoFilter="0"/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01 - Oprava trati Hořesed...</vt:lpstr>
      <vt:lpstr>02 - Oprava trati Mutějov...</vt:lpstr>
      <vt:lpstr>03 - Oprava staničních ko...</vt:lpstr>
      <vt:lpstr>04 - Oprava staničních ko...</vt:lpstr>
      <vt:lpstr>01 - Přejezd P2337</vt:lpstr>
      <vt:lpstr>02 - Přejezd P2346</vt:lpstr>
      <vt:lpstr>06 - VRN</vt:lpstr>
      <vt:lpstr>'01 - Oprava trati Hořesed...'!Názvy_tisku</vt:lpstr>
      <vt:lpstr>'01 - Přejezd P2337'!Názvy_tisku</vt:lpstr>
      <vt:lpstr>'02 - Oprava trati Mutějov...'!Názvy_tisku</vt:lpstr>
      <vt:lpstr>'02 - Přejezd P2346'!Názvy_tisku</vt:lpstr>
      <vt:lpstr>'03 - Oprava staničních ko...'!Názvy_tisku</vt:lpstr>
      <vt:lpstr>'04 - Oprava staničních ko...'!Názvy_tisku</vt:lpstr>
      <vt:lpstr>'06 - VRN'!Názvy_tisku</vt:lpstr>
      <vt:lpstr>'Rekapitulace stavby'!Názvy_tisku</vt:lpstr>
      <vt:lpstr>'01 - Oprava trati Hořesed...'!Oblast_tisku</vt:lpstr>
      <vt:lpstr>'01 - Přejezd P2337'!Oblast_tisku</vt:lpstr>
      <vt:lpstr>'02 - Oprava trati Mutějov...'!Oblast_tisku</vt:lpstr>
      <vt:lpstr>'02 - Přejezd P2346'!Oblast_tisku</vt:lpstr>
      <vt:lpstr>'03 - Oprava staničních ko...'!Oblast_tisku</vt:lpstr>
      <vt:lpstr>'04 - Oprava staničních ko...'!Oblast_tisku</vt:lpstr>
      <vt:lpstr>'06 -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Marušák Jan</dc:creator>
  <cp:lastModifiedBy>Marušák Jan</cp:lastModifiedBy>
  <dcterms:created xsi:type="dcterms:W3CDTF">2021-02-16T07:00:31Z</dcterms:created>
  <dcterms:modified xsi:type="dcterms:W3CDTF">2021-02-22T11:43:55Z</dcterms:modified>
</cp:coreProperties>
</file>